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ZWny2wnR0Ii8QDgQnezv38OCpyxhbOwluz7ZEiK71Q5XoaMf81+GBBuGLd0mkNjTzz3GofzPhu8RBui2CLlT5g==" workbookSaltValue="gpxoF7x9Ejk+dbUa02czIQ==" workbookSpinCount="100000" lockStructure="1"/>
  <bookViews>
    <workbookView xWindow="240" yWindow="45" windowWidth="13020" windowHeight="8700" tabRatio="850" activeTab="1"/>
  </bookViews>
  <sheets>
    <sheet name="Concept 2 Rower Summary" sheetId="9" r:id="rId1"/>
    <sheet name="VO2 Max Chart" sheetId="12" r:id="rId2"/>
    <sheet name="Estimate Percentage Output" sheetId="10" r:id="rId3"/>
    <sheet name="Time and Percentage Calculator" sheetId="7" r:id="rId4"/>
  </sheets>
  <definedNames>
    <definedName name="_xlnm.Print_Area" localSheetId="2">'Estimate Percentage Output'!$A$1:$K$32</definedName>
  </definedNames>
  <calcPr calcId="152511"/>
</workbook>
</file>

<file path=xl/calcChain.xml><?xml version="1.0" encoding="utf-8"?>
<calcChain xmlns="http://schemas.openxmlformats.org/spreadsheetml/2006/main">
  <c r="D17" i="7" l="1"/>
  <c r="B17" i="7" s="1"/>
  <c r="G10" i="7"/>
  <c r="G9" i="7"/>
  <c r="G8" i="7"/>
  <c r="G4" i="7"/>
  <c r="B8" i="7"/>
  <c r="B10" i="7" s="1"/>
  <c r="B6" i="7"/>
  <c r="B13" i="7" l="1"/>
  <c r="B12" i="7"/>
  <c r="D13" i="7" s="1"/>
  <c r="D12" i="7" s="1"/>
  <c r="B16" i="7"/>
  <c r="B18" i="7" s="1"/>
</calcChain>
</file>

<file path=xl/sharedStrings.xml><?xml version="1.0" encoding="utf-8"?>
<sst xmlns="http://schemas.openxmlformats.org/spreadsheetml/2006/main" count="75" uniqueCount="65">
  <si>
    <t>30-39</t>
  </si>
  <si>
    <t>40-49</t>
  </si>
  <si>
    <t>50-59</t>
  </si>
  <si>
    <t>&lt;29</t>
  </si>
  <si>
    <t>60+</t>
  </si>
  <si>
    <t>Select Sex</t>
  </si>
  <si>
    <t>Male</t>
  </si>
  <si>
    <t>Female</t>
  </si>
  <si>
    <t>Enter Weight in lbs</t>
  </si>
  <si>
    <t>minutes</t>
  </si>
  <si>
    <t>seconds</t>
  </si>
  <si>
    <t>Target Time</t>
  </si>
  <si>
    <t>Select Age</t>
  </si>
  <si>
    <t>Calculated Target VO2 Max</t>
  </si>
  <si>
    <t>Denominator</t>
  </si>
  <si>
    <t>Constant</t>
  </si>
  <si>
    <t>Sub Factor</t>
  </si>
  <si>
    <t>Enter Earned Time</t>
  </si>
  <si>
    <t>Earned Decimal Time</t>
  </si>
  <si>
    <t>VO2 Max Time Calculator</t>
  </si>
  <si>
    <t>Equivalent Weight in kgs</t>
  </si>
  <si>
    <t>VO2 Max (for age and weight)</t>
  </si>
  <si>
    <t>Enter Target VO2 Max Percentage</t>
  </si>
  <si>
    <t>Earned VO2 Max</t>
  </si>
  <si>
    <t>Earned VO2 Max Percentage</t>
  </si>
  <si>
    <t>Lookup</t>
  </si>
  <si>
    <t>Concept Rower VO2 Max Chart</t>
  </si>
  <si>
    <t>Age (Males)</t>
  </si>
  <si>
    <t>Age (Females)</t>
  </si>
  <si>
    <t>Percentile</t>
  </si>
  <si>
    <t>Admin</t>
  </si>
  <si>
    <t>30 - 39</t>
  </si>
  <si>
    <t>40 - 49</t>
  </si>
  <si>
    <t>50 - 59</t>
  </si>
  <si>
    <t>60 - 69</t>
  </si>
  <si>
    <t>Hours</t>
  </si>
  <si>
    <t>Min Standard</t>
  </si>
  <si>
    <t>53+</t>
  </si>
  <si>
    <t>50+</t>
  </si>
  <si>
    <t>45+</t>
  </si>
  <si>
    <t>43+</t>
  </si>
  <si>
    <t>41+</t>
  </si>
  <si>
    <t>33+</t>
  </si>
  <si>
    <t>30+</t>
  </si>
  <si>
    <t>27+</t>
  </si>
  <si>
    <t>24+</t>
  </si>
  <si>
    <t>23+</t>
  </si>
  <si>
    <t>VO2 Max Scores on the Concept 2 Rower</t>
  </si>
  <si>
    <t>16 Fitness Star</t>
  </si>
  <si>
    <t>How to Estimate Percentage Output for Minimum Standard and Awards</t>
  </si>
  <si>
    <t>1. Age</t>
  </si>
  <si>
    <t>2. Weight</t>
  </si>
  <si>
    <t>3. Gender</t>
  </si>
  <si>
    <t xml:space="preserve">4. Time </t>
  </si>
  <si>
    <t>How to use the Time and Percentage Calculator:</t>
  </si>
  <si>
    <t>2. Use the drop down boxes on the chart in the following areas:  (Highlighted in grey)</t>
  </si>
  <si>
    <r>
      <t xml:space="preserve">1. Click on the </t>
    </r>
    <r>
      <rPr>
        <b/>
        <sz val="14"/>
        <color indexed="8"/>
        <rFont val="Calibri"/>
        <family val="2"/>
      </rPr>
      <t>Time and Percentage Calculator</t>
    </r>
    <r>
      <rPr>
        <sz val="14"/>
        <color indexed="8"/>
        <rFont val="Calibri"/>
        <family val="2"/>
      </rPr>
      <t>;</t>
    </r>
  </si>
  <si>
    <r>
      <t xml:space="preserve">a. </t>
    </r>
    <r>
      <rPr>
        <b/>
        <sz val="14"/>
        <color indexed="8"/>
        <rFont val="Calibri"/>
        <family val="2"/>
      </rPr>
      <t xml:space="preserve">Select Sex </t>
    </r>
    <r>
      <rPr>
        <sz val="14"/>
        <color indexed="8"/>
        <rFont val="Calibri"/>
        <family val="2"/>
      </rPr>
      <t>(Gender)</t>
    </r>
  </si>
  <si>
    <r>
      <t xml:space="preserve">b. </t>
    </r>
    <r>
      <rPr>
        <b/>
        <sz val="14"/>
        <color indexed="8"/>
        <rFont val="Calibri"/>
        <family val="2"/>
      </rPr>
      <t xml:space="preserve">Enter Weight in Pounds </t>
    </r>
    <r>
      <rPr>
        <sz val="14"/>
        <color indexed="8"/>
        <rFont val="Calibri"/>
        <family val="2"/>
      </rPr>
      <t>(lbs)</t>
    </r>
  </si>
  <si>
    <r>
      <t xml:space="preserve">c. </t>
    </r>
    <r>
      <rPr>
        <b/>
        <sz val="14"/>
        <color indexed="8"/>
        <rFont val="Calibri"/>
        <family val="2"/>
      </rPr>
      <t>Select Age</t>
    </r>
  </si>
  <si>
    <r>
      <t xml:space="preserve">d. </t>
    </r>
    <r>
      <rPr>
        <b/>
        <sz val="14"/>
        <color indexed="8"/>
        <rFont val="Calibri"/>
        <family val="2"/>
      </rPr>
      <t xml:space="preserve">Enter Target VO2 Max Percentage </t>
    </r>
  </si>
  <si>
    <r>
      <t xml:space="preserve">e. </t>
    </r>
    <r>
      <rPr>
        <b/>
        <sz val="14"/>
        <color indexed="8"/>
        <rFont val="Calibri"/>
        <family val="2"/>
      </rPr>
      <t xml:space="preserve">Enter Earned Time </t>
    </r>
    <r>
      <rPr>
        <sz val="14"/>
        <color indexed="8"/>
        <rFont val="Calibri"/>
        <family val="2"/>
      </rPr>
      <t>(The time it took for you to finish the 2000 meter row)</t>
    </r>
  </si>
  <si>
    <r>
      <t xml:space="preserve">Once you have entered the information from </t>
    </r>
    <r>
      <rPr>
        <b/>
        <sz val="14"/>
        <color indexed="8"/>
        <rFont val="Calibri"/>
        <family val="2"/>
      </rPr>
      <t xml:space="preserve">a. through d. above, </t>
    </r>
    <r>
      <rPr>
        <sz val="14"/>
        <color indexed="8"/>
        <rFont val="Calibri"/>
        <family val="2"/>
      </rPr>
      <t xml:space="preserve">the formula will give you a </t>
    </r>
    <r>
      <rPr>
        <b/>
        <u/>
        <sz val="14"/>
        <color indexed="8"/>
        <rFont val="Calibri"/>
        <family val="2"/>
      </rPr>
      <t xml:space="preserve">target time </t>
    </r>
    <r>
      <rPr>
        <sz val="14"/>
        <color indexed="8"/>
        <rFont val="Calibri"/>
        <family val="2"/>
      </rPr>
      <t>to complete the 2000 meter row in order to meet whatever percentage you desire.</t>
    </r>
  </si>
  <si>
    <t>The formula used to calculate the percentage output for minimum standard (70%) and awards (80-100%) is based on four categories:</t>
  </si>
  <si>
    <r>
      <t xml:space="preserve">Based on your completion time on the 2000 meters, the last two sections of the chart provide you with your </t>
    </r>
    <r>
      <rPr>
        <b/>
        <u/>
        <sz val="14"/>
        <color indexed="8"/>
        <rFont val="Calibri"/>
        <family val="2"/>
      </rPr>
      <t xml:space="preserve">Earned VO2 Max </t>
    </r>
    <r>
      <rPr>
        <sz val="14"/>
        <color indexed="8"/>
        <rFont val="Calibri"/>
        <family val="2"/>
      </rPr>
      <t xml:space="preserve"> and your </t>
    </r>
    <r>
      <rPr>
        <b/>
        <u/>
        <sz val="14"/>
        <color indexed="8"/>
        <rFont val="Calibri"/>
        <family val="2"/>
      </rPr>
      <t xml:space="preserve">Earned VO2 Max Percentage </t>
    </r>
    <r>
      <rPr>
        <sz val="14"/>
        <color indexed="8"/>
        <rFont val="Calibri"/>
        <family val="2"/>
      </rPr>
      <t>for minimum standard (70%) and awards (80-100%).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</si>
</sst>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
    <numFmt numFmtId="165" formatCode="0.0000"/>
    <numFmt numFmtId="166" formatCode="0.0"/>
  </numFmts>
  <fonts count="19" x14ac:knownFonts="1">
    <font>
      <sz val="10"/>
      <name val="Arial"/>
    </font>
    <font>
      <sz val="11"/>
      <color theme="1"/>
      <name val="Calibri"/>
      <family val="2"/>
      <scheme val="minor"/>
    </font>
    <font>
      <sz val="10"/>
      <name val="Arial"/>
      <family val="2"/>
    </font>
    <font>
      <sz val="10"/>
      <name val="Arial"/>
      <family val="2"/>
    </font>
    <font>
      <b/>
      <sz val="10"/>
      <name val="Arial"/>
      <family val="2"/>
    </font>
    <font>
      <b/>
      <sz val="16"/>
      <name val="Arial"/>
      <family val="2"/>
    </font>
    <font>
      <b/>
      <u/>
      <sz val="14"/>
      <color indexed="8"/>
      <name val="Calibri"/>
      <family val="2"/>
    </font>
    <font>
      <sz val="14"/>
      <color indexed="8"/>
      <name val="Calibri"/>
      <family val="2"/>
    </font>
    <font>
      <sz val="14"/>
      <name val="Arial"/>
      <family val="2"/>
    </font>
    <font>
      <b/>
      <sz val="14"/>
      <color indexed="8"/>
      <name val="Calibri"/>
      <family val="2"/>
    </font>
    <font>
      <b/>
      <sz val="11"/>
      <color theme="1"/>
      <name val="Arial"/>
      <family val="2"/>
    </font>
    <font>
      <sz val="11"/>
      <color theme="1"/>
      <name val="Arial"/>
      <family val="2"/>
    </font>
    <font>
      <b/>
      <sz val="6"/>
      <color theme="1"/>
      <name val="Arial"/>
      <family val="2"/>
    </font>
    <font>
      <sz val="14"/>
      <color theme="1"/>
      <name val="Arial"/>
      <family val="2"/>
    </font>
    <font>
      <b/>
      <u/>
      <sz val="16"/>
      <color rgb="FF000000"/>
      <name val="Calibri"/>
      <family val="2"/>
    </font>
    <font>
      <sz val="12"/>
      <color rgb="FF000000"/>
      <name val="Calibri"/>
      <family val="2"/>
    </font>
    <font>
      <sz val="14"/>
      <color rgb="FF000000"/>
      <name val="Calibri"/>
      <family val="2"/>
    </font>
    <font>
      <b/>
      <u/>
      <sz val="14"/>
      <color rgb="FF000000"/>
      <name val="Calibri"/>
      <family val="2"/>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s>
  <cellStyleXfs count="4">
    <xf numFmtId="0" fontId="0" fillId="0" borderId="0"/>
    <xf numFmtId="9" fontId="2" fillId="0" borderId="0" applyFont="0" applyFill="0" applyBorder="0" applyAlignment="0" applyProtection="0"/>
    <xf numFmtId="0" fontId="1" fillId="0" borderId="0"/>
    <xf numFmtId="0" fontId="18" fillId="0" borderId="0"/>
  </cellStyleXfs>
  <cellXfs count="97">
    <xf numFmtId="0" fontId="0" fillId="0" borderId="0" xfId="0"/>
    <xf numFmtId="0" fontId="3" fillId="0" borderId="0" xfId="0" applyFont="1" applyProtection="1">
      <protection hidden="1"/>
    </xf>
    <xf numFmtId="0" fontId="0" fillId="0" borderId="0" xfId="0" applyAlignment="1" applyProtection="1">
      <alignment horizontal="left"/>
      <protection hidden="1"/>
    </xf>
    <xf numFmtId="0" fontId="0" fillId="0" borderId="0" xfId="0" applyProtection="1">
      <protection hidden="1"/>
    </xf>
    <xf numFmtId="0" fontId="3" fillId="0" borderId="0" xfId="0" applyFont="1" applyAlignment="1" applyProtection="1">
      <alignment horizontal="left"/>
      <protection hidden="1"/>
    </xf>
    <xf numFmtId="0" fontId="3" fillId="0" borderId="0" xfId="0" applyFont="1" applyAlignment="1" applyProtection="1">
      <alignment horizontal="right"/>
      <protection hidden="1"/>
    </xf>
    <xf numFmtId="9" fontId="0" fillId="0" borderId="0" xfId="0" applyNumberFormat="1" applyAlignment="1" applyProtection="1">
      <alignment horizontal="left"/>
      <protection hidden="1"/>
    </xf>
    <xf numFmtId="2" fontId="0" fillId="0" borderId="0" xfId="0" applyNumberFormat="1" applyProtection="1">
      <protection hidden="1"/>
    </xf>
    <xf numFmtId="2" fontId="0" fillId="0" borderId="0" xfId="0" applyNumberFormat="1" applyAlignment="1" applyProtection="1">
      <alignment horizontal="left"/>
      <protection hidden="1"/>
    </xf>
    <xf numFmtId="164" fontId="0" fillId="0" borderId="0" xfId="0" applyNumberFormat="1" applyAlignment="1" applyProtection="1">
      <alignment horizontal="left"/>
      <protection hidden="1"/>
    </xf>
    <xf numFmtId="165" fontId="0" fillId="0" borderId="0" xfId="0" applyNumberFormat="1" applyAlignment="1" applyProtection="1">
      <alignment horizontal="left"/>
      <protection hidden="1"/>
    </xf>
    <xf numFmtId="0" fontId="3" fillId="0" borderId="0" xfId="0" quotePrefix="1" applyFont="1" applyAlignment="1" applyProtection="1">
      <alignment horizontal="left"/>
      <protection hidden="1"/>
    </xf>
    <xf numFmtId="0" fontId="3" fillId="0" borderId="1" xfId="0" applyFont="1" applyBorder="1" applyProtection="1">
      <protection hidden="1"/>
    </xf>
    <xf numFmtId="0" fontId="3" fillId="0" borderId="1" xfId="0" applyFont="1" applyBorder="1" applyAlignment="1" applyProtection="1">
      <alignment horizontal="left"/>
      <protection hidden="1"/>
    </xf>
    <xf numFmtId="0" fontId="0" fillId="0" borderId="1" xfId="0" applyBorder="1" applyAlignment="1" applyProtection="1">
      <alignment horizontal="left"/>
      <protection hidden="1"/>
    </xf>
    <xf numFmtId="2" fontId="0" fillId="0" borderId="1" xfId="0" applyNumberFormat="1" applyBorder="1" applyAlignment="1" applyProtection="1">
      <alignment horizontal="left"/>
      <protection hidden="1"/>
    </xf>
    <xf numFmtId="0" fontId="0" fillId="0" borderId="1" xfId="0" applyBorder="1" applyProtection="1">
      <protection hidden="1"/>
    </xf>
    <xf numFmtId="0" fontId="0" fillId="2" borderId="1" xfId="0" applyFill="1" applyBorder="1" applyProtection="1">
      <protection locked="0" hidden="1"/>
    </xf>
    <xf numFmtId="0" fontId="3" fillId="2" borderId="1" xfId="0" applyFont="1" applyFill="1" applyBorder="1" applyAlignment="1" applyProtection="1">
      <alignment horizontal="left"/>
      <protection locked="0" hidden="1"/>
    </xf>
    <xf numFmtId="9" fontId="0" fillId="2" borderId="1" xfId="0" applyNumberFormat="1" applyFill="1" applyBorder="1" applyAlignment="1" applyProtection="1">
      <alignment horizontal="left"/>
      <protection locked="0" hidden="1"/>
    </xf>
    <xf numFmtId="1" fontId="0" fillId="2" borderId="1" xfId="0" applyNumberFormat="1" applyFill="1" applyBorder="1" applyAlignment="1" applyProtection="1">
      <alignment horizontal="left"/>
      <protection locked="0" hidden="1"/>
    </xf>
    <xf numFmtId="0" fontId="0" fillId="2" borderId="1" xfId="0" applyFill="1" applyBorder="1" applyAlignment="1" applyProtection="1">
      <alignment horizontal="left"/>
      <protection locked="0" hidden="1"/>
    </xf>
    <xf numFmtId="0" fontId="4" fillId="0" borderId="1" xfId="0" applyFont="1" applyBorder="1" applyProtection="1">
      <protection hidden="1"/>
    </xf>
    <xf numFmtId="0" fontId="4" fillId="0" borderId="1" xfId="0" applyFont="1" applyBorder="1" applyAlignment="1" applyProtection="1">
      <alignment horizontal="left"/>
      <protection hidden="1"/>
    </xf>
    <xf numFmtId="10" fontId="0" fillId="0" borderId="1" xfId="1" applyNumberFormat="1" applyFont="1" applyBorder="1" applyAlignment="1" applyProtection="1">
      <alignment horizontal="left"/>
      <protection hidden="1"/>
    </xf>
    <xf numFmtId="0" fontId="0" fillId="0" borderId="0" xfId="0" applyProtection="1"/>
    <xf numFmtId="0" fontId="15" fillId="0" borderId="0" xfId="0" applyFont="1" applyAlignment="1" applyProtection="1">
      <alignment vertical="center"/>
    </xf>
    <xf numFmtId="0" fontId="8" fillId="0" borderId="0" xfId="0" applyFont="1" applyProtection="1"/>
    <xf numFmtId="0" fontId="16" fillId="0" borderId="0" xfId="0" applyFont="1" applyAlignment="1" applyProtection="1">
      <alignment horizontal="left" vertical="center"/>
    </xf>
    <xf numFmtId="0" fontId="17" fillId="0" borderId="0" xfId="0" applyFont="1" applyAlignment="1" applyProtection="1">
      <alignment horizontal="left" vertical="center"/>
    </xf>
    <xf numFmtId="0" fontId="1" fillId="0" borderId="0" xfId="2"/>
    <xf numFmtId="0" fontId="11" fillId="3" borderId="13" xfId="3" applyFont="1" applyFill="1" applyBorder="1" applyProtection="1"/>
    <xf numFmtId="9" fontId="10" fillId="3" borderId="12" xfId="3" applyNumberFormat="1" applyFont="1" applyFill="1" applyBorder="1" applyProtection="1"/>
    <xf numFmtId="166" fontId="11" fillId="3" borderId="13" xfId="3" applyNumberFormat="1" applyFont="1" applyFill="1" applyBorder="1" applyAlignment="1" applyProtection="1">
      <alignment horizontal="center"/>
    </xf>
    <xf numFmtId="166" fontId="11" fillId="3" borderId="14" xfId="3" applyNumberFormat="1" applyFont="1" applyFill="1" applyBorder="1" applyAlignment="1" applyProtection="1">
      <alignment horizontal="center"/>
    </xf>
    <xf numFmtId="166" fontId="11" fillId="3" borderId="12" xfId="3" applyNumberFormat="1" applyFont="1" applyFill="1" applyBorder="1" applyAlignment="1" applyProtection="1">
      <alignment horizontal="center"/>
    </xf>
    <xf numFmtId="0" fontId="11" fillId="3" borderId="6" xfId="3" applyFont="1" applyFill="1" applyBorder="1" applyProtection="1"/>
    <xf numFmtId="9" fontId="10" fillId="3" borderId="5" xfId="3" applyNumberFormat="1" applyFont="1" applyFill="1" applyBorder="1" applyProtection="1"/>
    <xf numFmtId="166" fontId="11" fillId="3" borderId="6" xfId="3" applyNumberFormat="1" applyFont="1" applyFill="1" applyBorder="1" applyAlignment="1" applyProtection="1">
      <alignment horizontal="center"/>
    </xf>
    <xf numFmtId="166" fontId="11" fillId="3" borderId="0" xfId="3" applyNumberFormat="1" applyFont="1" applyFill="1" applyBorder="1" applyAlignment="1" applyProtection="1">
      <alignment horizontal="center"/>
    </xf>
    <xf numFmtId="166" fontId="11" fillId="3" borderId="5" xfId="3" applyNumberFormat="1" applyFont="1" applyFill="1" applyBorder="1" applyAlignment="1" applyProtection="1">
      <alignment horizontal="center"/>
    </xf>
    <xf numFmtId="166" fontId="11" fillId="3" borderId="3" xfId="3" applyNumberFormat="1" applyFont="1" applyFill="1" applyBorder="1" applyAlignment="1" applyProtection="1">
      <alignment horizontal="center"/>
    </xf>
    <xf numFmtId="166" fontId="11" fillId="3" borderId="2" xfId="3" applyNumberFormat="1" applyFont="1" applyFill="1" applyBorder="1" applyAlignment="1" applyProtection="1">
      <alignment horizontal="center"/>
    </xf>
    <xf numFmtId="0" fontId="1" fillId="0" borderId="5" xfId="2" applyBorder="1"/>
    <xf numFmtId="9" fontId="10" fillId="3" borderId="14" xfId="3" applyNumberFormat="1" applyFont="1" applyFill="1" applyBorder="1" applyProtection="1"/>
    <xf numFmtId="9" fontId="10" fillId="3" borderId="0" xfId="3" applyNumberFormat="1" applyFont="1" applyFill="1" applyBorder="1" applyProtection="1"/>
    <xf numFmtId="0" fontId="11" fillId="3" borderId="0" xfId="3" applyFont="1" applyFill="1" applyBorder="1" applyProtection="1"/>
    <xf numFmtId="0" fontId="11" fillId="3" borderId="3" xfId="3" applyFont="1" applyFill="1" applyBorder="1" applyProtection="1"/>
    <xf numFmtId="0" fontId="1" fillId="0" borderId="0" xfId="2" applyBorder="1"/>
    <xf numFmtId="0" fontId="12" fillId="4" borderId="17" xfId="3" applyFont="1" applyFill="1" applyBorder="1" applyAlignment="1" applyProtection="1">
      <alignment horizontal="center" vertical="center"/>
    </xf>
    <xf numFmtId="0" fontId="11" fillId="4" borderId="18" xfId="3" applyFont="1" applyFill="1" applyBorder="1" applyProtection="1"/>
    <xf numFmtId="9" fontId="10" fillId="4" borderId="19" xfId="3" applyNumberFormat="1" applyFont="1" applyFill="1" applyBorder="1" applyProtection="1"/>
    <xf numFmtId="166" fontId="11" fillId="4" borderId="18" xfId="3" applyNumberFormat="1" applyFont="1" applyFill="1" applyBorder="1" applyAlignment="1" applyProtection="1">
      <alignment horizontal="center"/>
    </xf>
    <xf numFmtId="166" fontId="11" fillId="4" borderId="20" xfId="3" applyNumberFormat="1" applyFont="1" applyFill="1" applyBorder="1" applyAlignment="1" applyProtection="1">
      <alignment horizontal="center"/>
    </xf>
    <xf numFmtId="166" fontId="11" fillId="4" borderId="19" xfId="3" applyNumberFormat="1" applyFont="1" applyFill="1" applyBorder="1" applyAlignment="1" applyProtection="1">
      <alignment horizontal="center"/>
    </xf>
    <xf numFmtId="0" fontId="10" fillId="3" borderId="0" xfId="3" applyFont="1" applyFill="1" applyBorder="1" applyAlignment="1" applyProtection="1">
      <alignment horizontal="center"/>
    </xf>
    <xf numFmtId="9" fontId="10" fillId="3" borderId="5" xfId="3" applyNumberFormat="1" applyFont="1" applyFill="1" applyBorder="1" applyAlignment="1" applyProtection="1"/>
    <xf numFmtId="0" fontId="11" fillId="3" borderId="3" xfId="3" applyFont="1" applyFill="1" applyBorder="1" applyAlignment="1" applyProtection="1">
      <alignment horizontal="center"/>
    </xf>
    <xf numFmtId="2" fontId="11" fillId="3" borderId="22" xfId="3" applyNumberFormat="1" applyFont="1" applyFill="1" applyBorder="1" applyAlignment="1" applyProtection="1">
      <alignment horizontal="center"/>
    </xf>
    <xf numFmtId="2" fontId="11" fillId="3" borderId="23" xfId="3" applyNumberFormat="1" applyFont="1" applyFill="1" applyBorder="1" applyAlignment="1" applyProtection="1">
      <alignment horizontal="center"/>
    </xf>
    <xf numFmtId="0" fontId="10" fillId="3" borderId="15" xfId="3" applyFont="1" applyFill="1" applyBorder="1" applyAlignment="1" applyProtection="1">
      <alignment horizontal="center" vertical="center"/>
    </xf>
    <xf numFmtId="0" fontId="10" fillId="3" borderId="6" xfId="3" applyFont="1" applyFill="1" applyBorder="1" applyAlignment="1" applyProtection="1">
      <alignment horizontal="center"/>
    </xf>
    <xf numFmtId="0" fontId="10" fillId="3" borderId="5" xfId="3" applyFont="1" applyFill="1" applyBorder="1" applyAlignment="1" applyProtection="1">
      <alignment horizontal="center"/>
    </xf>
    <xf numFmtId="0" fontId="10" fillId="3" borderId="4" xfId="3" applyFont="1" applyFill="1" applyBorder="1" applyAlignment="1" applyProtection="1">
      <alignment horizontal="center" vertical="center"/>
    </xf>
    <xf numFmtId="0" fontId="11" fillId="3" borderId="5" xfId="3" applyFont="1" applyFill="1" applyBorder="1" applyProtection="1"/>
    <xf numFmtId="0" fontId="10" fillId="3" borderId="16" xfId="3" applyFont="1" applyFill="1" applyBorder="1" applyAlignment="1" applyProtection="1">
      <alignment horizontal="center" vertical="center"/>
    </xf>
    <xf numFmtId="0" fontId="10" fillId="3" borderId="11" xfId="3" applyFont="1" applyFill="1" applyBorder="1" applyAlignment="1" applyProtection="1">
      <alignment horizontal="center" vertical="center"/>
    </xf>
    <xf numFmtId="0" fontId="10" fillId="3" borderId="15" xfId="3" applyFont="1" applyFill="1" applyBorder="1" applyAlignment="1" applyProtection="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21" xfId="2" applyFont="1" applyBorder="1" applyAlignment="1">
      <alignment horizontal="center" vertical="center"/>
    </xf>
    <xf numFmtId="0" fontId="10" fillId="3" borderId="2" xfId="3" applyFont="1" applyFill="1" applyBorder="1" applyAlignment="1" applyProtection="1">
      <alignment horizontal="center"/>
    </xf>
    <xf numFmtId="0" fontId="18" fillId="0" borderId="3" xfId="3" applyBorder="1" applyAlignment="1" applyProtection="1"/>
    <xf numFmtId="0" fontId="18" fillId="0" borderId="4" xfId="3" applyBorder="1" applyAlignment="1" applyProtection="1"/>
    <xf numFmtId="0" fontId="10" fillId="3" borderId="7" xfId="3" applyFont="1" applyFill="1" applyBorder="1" applyAlignment="1" applyProtection="1">
      <alignment horizontal="center"/>
    </xf>
    <xf numFmtId="0" fontId="10" fillId="3" borderId="8" xfId="3" applyFont="1" applyFill="1" applyBorder="1" applyAlignment="1" applyProtection="1">
      <alignment horizontal="center"/>
    </xf>
    <xf numFmtId="0" fontId="10" fillId="3" borderId="9" xfId="3" applyFont="1" applyFill="1" applyBorder="1" applyAlignment="1" applyProtection="1">
      <alignment horizontal="center"/>
    </xf>
    <xf numFmtId="0" fontId="18" fillId="0" borderId="12" xfId="3" applyBorder="1" applyAlignment="1" applyProtection="1"/>
    <xf numFmtId="0" fontId="18" fillId="0" borderId="13" xfId="3" applyBorder="1" applyAlignment="1" applyProtection="1"/>
    <xf numFmtId="0" fontId="13" fillId="3" borderId="2" xfId="3" applyFont="1" applyFill="1" applyBorder="1" applyAlignment="1" applyProtection="1">
      <alignment horizontal="center" vertical="center"/>
    </xf>
    <xf numFmtId="0" fontId="13" fillId="3" borderId="3" xfId="3" applyFont="1" applyFill="1" applyBorder="1" applyAlignment="1" applyProtection="1">
      <alignment horizontal="center" vertical="center"/>
    </xf>
    <xf numFmtId="0" fontId="13" fillId="3" borderId="4" xfId="3" applyFont="1" applyFill="1" applyBorder="1" applyAlignment="1" applyProtection="1">
      <alignment horizontal="center" vertical="center"/>
    </xf>
    <xf numFmtId="0" fontId="13" fillId="3" borderId="12" xfId="3" applyFont="1" applyFill="1" applyBorder="1" applyAlignment="1" applyProtection="1">
      <alignment horizontal="center" vertical="center"/>
    </xf>
    <xf numFmtId="0" fontId="13" fillId="3" borderId="14" xfId="3" applyFont="1" applyFill="1" applyBorder="1" applyAlignment="1" applyProtection="1">
      <alignment horizontal="center" vertical="center"/>
    </xf>
    <xf numFmtId="0" fontId="13" fillId="3" borderId="13" xfId="3" applyFont="1" applyFill="1" applyBorder="1" applyAlignment="1" applyProtection="1">
      <alignment horizontal="center" vertical="center"/>
    </xf>
    <xf numFmtId="0" fontId="10" fillId="3" borderId="10" xfId="3" applyFont="1" applyFill="1" applyBorder="1" applyAlignment="1" applyProtection="1">
      <alignment horizontal="center"/>
    </xf>
    <xf numFmtId="0" fontId="10" fillId="3" borderId="11" xfId="3" applyFont="1" applyFill="1" applyBorder="1" applyAlignment="1" applyProtection="1">
      <alignment horizontal="center"/>
    </xf>
    <xf numFmtId="0" fontId="10" fillId="3" borderId="5" xfId="3" applyFont="1" applyFill="1" applyBorder="1" applyAlignment="1" applyProtection="1">
      <alignment horizontal="center"/>
    </xf>
    <xf numFmtId="0" fontId="10" fillId="3" borderId="15" xfId="3" applyFont="1" applyFill="1" applyBorder="1" applyAlignment="1" applyProtection="1">
      <alignment horizontal="center"/>
    </xf>
    <xf numFmtId="0" fontId="10" fillId="3" borderId="10" xfId="3" applyFont="1" applyFill="1" applyBorder="1" applyAlignment="1" applyProtection="1">
      <alignment horizontal="center" vertical="center"/>
    </xf>
    <xf numFmtId="0" fontId="10" fillId="3" borderId="10" xfId="3" applyFont="1" applyFill="1" applyBorder="1" applyAlignment="1" applyProtection="1">
      <alignment horizontal="center" vertical="center" wrapText="1"/>
    </xf>
    <xf numFmtId="0" fontId="10" fillId="3" borderId="11" xfId="3" applyFont="1" applyFill="1" applyBorder="1" applyAlignment="1" applyProtection="1">
      <alignment horizontal="center" vertical="center" wrapText="1"/>
    </xf>
    <xf numFmtId="0" fontId="10" fillId="3" borderId="15" xfId="3" applyFont="1" applyFill="1" applyBorder="1" applyAlignment="1" applyProtection="1">
      <alignment horizontal="center" vertical="center" wrapText="1"/>
    </xf>
    <xf numFmtId="0" fontId="16" fillId="0" borderId="0" xfId="0" applyFont="1" applyAlignment="1" applyProtection="1">
      <alignment horizontal="left" vertical="center" wrapText="1"/>
    </xf>
    <xf numFmtId="0" fontId="14" fillId="0" borderId="0" xfId="0" applyFont="1" applyAlignment="1" applyProtection="1">
      <alignment horizontal="center" vertical="center"/>
    </xf>
    <xf numFmtId="0" fontId="16" fillId="0" borderId="0" xfId="0" applyFont="1" applyAlignment="1" applyProtection="1">
      <alignment horizontal="center" vertical="top" wrapText="1"/>
    </xf>
    <xf numFmtId="0" fontId="5" fillId="0" borderId="0" xfId="0" applyFont="1" applyAlignment="1" applyProtection="1">
      <alignment horizontal="center"/>
      <protection hidden="1"/>
    </xf>
  </cellXfs>
  <cellStyles count="4">
    <cellStyle name="Normal" xfId="0" builtinId="0"/>
    <cellStyle name="Normal 2" xfId="2"/>
    <cellStyle name="Normal 2 2" xfId="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457200</xdr:colOff>
      <xdr:row>39</xdr:row>
      <xdr:rowOff>38100</xdr:rowOff>
    </xdr:to>
    <xdr:sp macro="" textlink="">
      <xdr:nvSpPr>
        <xdr:cNvPr id="2" name="TextBox 1"/>
        <xdr:cNvSpPr txBox="1"/>
      </xdr:nvSpPr>
      <xdr:spPr>
        <a:xfrm>
          <a:off x="0" y="0"/>
          <a:ext cx="7772400" cy="635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u="sng">
              <a:solidFill>
                <a:schemeClr val="dk1"/>
              </a:solidFill>
              <a:latin typeface="+mn-lt"/>
              <a:ea typeface="+mn-ea"/>
              <a:cs typeface="+mn-cs"/>
            </a:rPr>
            <a:t>Concept 2 Rower / VO2</a:t>
          </a:r>
        </a:p>
        <a:p>
          <a:pPr algn="ctr"/>
          <a:r>
            <a:rPr lang="en-US" sz="1400" b="1" u="sng">
              <a:solidFill>
                <a:schemeClr val="dk1"/>
              </a:solidFill>
              <a:latin typeface="+mn-lt"/>
              <a:ea typeface="+mn-ea"/>
              <a:cs typeface="+mn-cs"/>
            </a:rPr>
            <a:t>Alternative Physical Fitness Testing</a:t>
          </a:r>
          <a:endParaRPr lang="en-US" sz="14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The Concept 2 Rower develops all three energy systems of the body: AT-PCr, Anaerobic Glycolysis (LAT System),</a:t>
          </a:r>
          <a:r>
            <a:rPr lang="en-US" sz="1100" baseline="0">
              <a:solidFill>
                <a:schemeClr val="dk1"/>
              </a:solidFill>
              <a:latin typeface="+mn-lt"/>
              <a:ea typeface="+mn-ea"/>
              <a:cs typeface="+mn-cs"/>
            </a:rPr>
            <a:t> </a:t>
          </a:r>
          <a:r>
            <a:rPr lang="en-US" sz="1100">
              <a:solidFill>
                <a:schemeClr val="dk1"/>
              </a:solidFill>
              <a:latin typeface="+mn-lt"/>
              <a:ea typeface="+mn-ea"/>
              <a:cs typeface="+mn-cs"/>
            </a:rPr>
            <a:t>and the Oxidative (Aerobic System); it primarily focuses on conditioning the anaerobic state.</a:t>
          </a:r>
        </a:p>
        <a:p>
          <a:r>
            <a:rPr lang="en-US" sz="1100">
              <a:solidFill>
                <a:schemeClr val="dk1"/>
              </a:solidFill>
              <a:latin typeface="+mn-lt"/>
              <a:ea typeface="+mn-ea"/>
              <a:cs typeface="+mn-cs"/>
            </a:rPr>
            <a:t> </a:t>
          </a:r>
        </a:p>
        <a:p>
          <a:r>
            <a:rPr lang="en-US" sz="1100">
              <a:solidFill>
                <a:schemeClr val="dk1"/>
              </a:solidFill>
              <a:latin typeface="+mn-lt"/>
              <a:ea typeface="+mn-ea"/>
              <a:cs typeface="+mn-cs"/>
            </a:rPr>
            <a:t>The Rower is the only tool to measure the VO2max from the horizontal plane outside of water, which is significant because we want to target exercise options that focus on low-impact and our efforts to further reduce injuries.   VO2max is a measure of the body’s capacity for aerobic work and, thus, can be a predictor of a person’s potential for endurance.   VO2max is a scientifically accepted measure of cardio respiratory fitness.  Of course, there are other factors that come into play: the individual’s training, genes, body weight, muscle volume, etc.  A person’s age is also a factor, as most people see a decline of 1% a year in VO2max after age 50.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Technically, VO2max stands for maximal oxygen uptake and refers to the amount of oxygen your body is capable of utilizing in one minute. The units are: ml O2/kg-min—VO2max generally requires the collection and analysis of inhaled and exhaled gases during exercise to exhaustion </a:t>
          </a:r>
          <a:r>
            <a:rPr lang="en-US" sz="1100" b="1">
              <a:solidFill>
                <a:schemeClr val="dk1"/>
              </a:solidFill>
              <a:latin typeface="+mn-lt"/>
              <a:ea typeface="+mn-ea"/>
              <a:cs typeface="+mn-cs"/>
            </a:rPr>
            <a:t>(V.02 Max)</a:t>
          </a:r>
          <a:r>
            <a:rPr lang="en-US" sz="1100">
              <a:solidFill>
                <a:schemeClr val="dk1"/>
              </a:solidFill>
              <a:latin typeface="+mn-lt"/>
              <a:ea typeface="+mn-ea"/>
              <a:cs typeface="+mn-cs"/>
            </a:rPr>
            <a:t>. This is usually done in a lab, and always under the supervision of professionals.  Unfortunately, this kind of testing is not widely available to the general public. </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Due to the extensive research and development of the indoor rowing </a:t>
          </a:r>
          <a:r>
            <a:rPr lang="en-US" sz="1100" baseline="0">
              <a:solidFill>
                <a:schemeClr val="dk1"/>
              </a:solidFill>
              <a:latin typeface="+mn-lt"/>
              <a:ea typeface="+mn-ea"/>
              <a:cs typeface="+mn-cs"/>
            </a:rPr>
            <a:t>Concept 2 Rower</a:t>
          </a:r>
          <a:r>
            <a:rPr lang="en-US" sz="1100">
              <a:solidFill>
                <a:schemeClr val="dk1"/>
              </a:solidFill>
              <a:latin typeface="+mn-lt"/>
              <a:ea typeface="+mn-ea"/>
              <a:cs typeface="+mn-cs"/>
            </a:rPr>
            <a:t>, it is now possible to get a very good estimation of a person’s VO2max simply by rowing his/her best 2000 meters on the Concept 2 Rower. Using the 2000 meter time, combined with </a:t>
          </a:r>
          <a:r>
            <a:rPr lang="en-US" sz="1100" b="1">
              <a:solidFill>
                <a:schemeClr val="dk1"/>
              </a:solidFill>
              <a:latin typeface="+mn-lt"/>
              <a:ea typeface="+mn-ea"/>
              <a:cs typeface="+mn-cs"/>
            </a:rPr>
            <a:t>weight, age and gender</a:t>
          </a:r>
          <a:r>
            <a:rPr lang="en-US" sz="1100">
              <a:solidFill>
                <a:schemeClr val="dk1"/>
              </a:solidFill>
              <a:latin typeface="+mn-lt"/>
              <a:ea typeface="+mn-ea"/>
              <a:cs typeface="+mn-cs"/>
            </a:rPr>
            <a:t>, a person can calculate his/her VO2max to within 1.0-1.5% error factor (as compared to the </a:t>
          </a:r>
          <a:r>
            <a:rPr lang="en-US" sz="1100" b="1">
              <a:solidFill>
                <a:schemeClr val="dk1"/>
              </a:solidFill>
              <a:latin typeface="+mn-lt"/>
              <a:ea typeface="+mn-ea"/>
              <a:cs typeface="+mn-cs"/>
            </a:rPr>
            <a:t>V.02 Max </a:t>
          </a:r>
          <a:r>
            <a:rPr lang="en-US" sz="1100">
              <a:solidFill>
                <a:schemeClr val="dk1"/>
              </a:solidFill>
              <a:latin typeface="+mn-lt"/>
              <a:ea typeface="+mn-ea"/>
              <a:cs typeface="+mn-cs"/>
            </a:rPr>
            <a:t>measurement). The</a:t>
          </a:r>
          <a:r>
            <a:rPr lang="en-US" sz="1100" baseline="0">
              <a:solidFill>
                <a:schemeClr val="dk1"/>
              </a:solidFill>
              <a:latin typeface="+mn-lt"/>
              <a:ea typeface="+mn-ea"/>
              <a:cs typeface="+mn-cs"/>
            </a:rPr>
            <a:t> age , weight and gender formula chart </a:t>
          </a:r>
          <a:r>
            <a:rPr lang="en-US" sz="1100">
              <a:solidFill>
                <a:schemeClr val="dk1"/>
              </a:solidFill>
              <a:latin typeface="+mn-lt"/>
              <a:ea typeface="+mn-ea"/>
              <a:cs typeface="+mn-cs"/>
            </a:rPr>
            <a:t>is based on data points collected from 1962 to the present in lab VO2max tests using the indoor rower.</a:t>
          </a:r>
        </a:p>
        <a:p>
          <a:pPr lvl="0"/>
          <a:endParaRPr lang="en-US" sz="1100">
            <a:solidFill>
              <a:schemeClr val="dk1"/>
            </a:solidFill>
            <a:latin typeface="+mn-lt"/>
            <a:ea typeface="+mn-ea"/>
            <a:cs typeface="+mn-cs"/>
          </a:endParaRPr>
        </a:p>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Normal="100" workbookViewId="0">
      <selection activeCell="P25" sqref="P25"/>
    </sheetView>
  </sheetViews>
  <sheetFormatPr defaultColWidth="9.140625" defaultRowHeight="12.75" x14ac:dyDescent="0.2"/>
  <cols>
    <col min="1" max="16384" width="9.140625" style="25"/>
  </cols>
  <sheetData/>
  <sheetProtection algorithmName="SHA-512" hashValue="PT7rWY0pVyt6TosW5KI+66uTZkSk9hBhWi8jypkCw0XhUbt0DGX/3lTCvqC+/nagV0hC+9O14CDI9pzfX+juxA==" saltValue="/n83Ha0i3P5uUz4TE52Ix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abSelected="1" workbookViewId="0">
      <selection activeCell="E35" sqref="E35"/>
    </sheetView>
  </sheetViews>
  <sheetFormatPr defaultRowHeight="15" x14ac:dyDescent="0.25"/>
  <cols>
    <col min="1" max="5" width="9.140625" style="30"/>
    <col min="6" max="6" width="3.28515625" style="30" customWidth="1"/>
    <col min="7" max="13" width="9.140625" style="30"/>
    <col min="14" max="14" width="12.5703125" style="30" customWidth="1"/>
    <col min="15" max="16384" width="9.140625" style="30"/>
  </cols>
  <sheetData>
    <row r="1" spans="1:15" x14ac:dyDescent="0.25">
      <c r="A1" s="71" t="s">
        <v>26</v>
      </c>
      <c r="B1" s="72"/>
      <c r="C1" s="72"/>
      <c r="D1" s="72"/>
      <c r="E1" s="72"/>
      <c r="F1" s="72"/>
      <c r="G1" s="72"/>
      <c r="H1" s="72"/>
      <c r="I1" s="72"/>
      <c r="J1" s="72"/>
      <c r="K1" s="72"/>
      <c r="L1" s="72"/>
      <c r="M1" s="72"/>
      <c r="N1" s="73"/>
    </row>
    <row r="2" spans="1:15" ht="15.75" thickBot="1" x14ac:dyDescent="0.3">
      <c r="A2" s="64"/>
      <c r="B2" s="46"/>
      <c r="C2" s="46"/>
      <c r="D2" s="46"/>
      <c r="E2" s="46"/>
      <c r="F2" s="46"/>
      <c r="G2" s="46"/>
      <c r="H2" s="46"/>
      <c r="I2" s="46"/>
      <c r="J2" s="46"/>
      <c r="K2" s="46"/>
      <c r="L2" s="46"/>
      <c r="M2" s="46"/>
      <c r="N2" s="36"/>
    </row>
    <row r="3" spans="1:15" x14ac:dyDescent="0.25">
      <c r="A3" s="74" t="s">
        <v>27</v>
      </c>
      <c r="B3" s="75"/>
      <c r="C3" s="75"/>
      <c r="D3" s="75"/>
      <c r="E3" s="75"/>
      <c r="F3" s="85"/>
      <c r="G3" s="75" t="s">
        <v>28</v>
      </c>
      <c r="H3" s="75"/>
      <c r="I3" s="75"/>
      <c r="J3" s="75"/>
      <c r="K3" s="76"/>
      <c r="L3" s="71" t="s">
        <v>29</v>
      </c>
      <c r="M3" s="73"/>
      <c r="N3" s="63" t="s">
        <v>30</v>
      </c>
    </row>
    <row r="4" spans="1:15" ht="15.75" thickBot="1" x14ac:dyDescent="0.3">
      <c r="A4" s="62" t="s">
        <v>3</v>
      </c>
      <c r="B4" s="55" t="s">
        <v>31</v>
      </c>
      <c r="C4" s="55" t="s">
        <v>32</v>
      </c>
      <c r="D4" s="55" t="s">
        <v>33</v>
      </c>
      <c r="E4" s="55" t="s">
        <v>34</v>
      </c>
      <c r="F4" s="86"/>
      <c r="G4" s="55" t="s">
        <v>3</v>
      </c>
      <c r="H4" s="55" t="s">
        <v>31</v>
      </c>
      <c r="I4" s="55" t="s">
        <v>32</v>
      </c>
      <c r="J4" s="55" t="s">
        <v>33</v>
      </c>
      <c r="K4" s="61" t="s">
        <v>34</v>
      </c>
      <c r="L4" s="77"/>
      <c r="M4" s="78"/>
      <c r="N4" s="60" t="s">
        <v>35</v>
      </c>
    </row>
    <row r="5" spans="1:15" x14ac:dyDescent="0.25">
      <c r="A5" s="59">
        <v>26.5</v>
      </c>
      <c r="B5" s="58">
        <v>25</v>
      </c>
      <c r="C5" s="58">
        <v>22.5</v>
      </c>
      <c r="D5" s="58">
        <v>21.5</v>
      </c>
      <c r="E5" s="58">
        <v>20.5</v>
      </c>
      <c r="F5" s="86"/>
      <c r="G5" s="57">
        <v>16.5</v>
      </c>
      <c r="H5" s="57">
        <v>15</v>
      </c>
      <c r="I5" s="57">
        <v>13.5</v>
      </c>
      <c r="J5" s="57">
        <v>12</v>
      </c>
      <c r="K5" s="57">
        <v>11.5</v>
      </c>
      <c r="L5" s="56">
        <v>0.5</v>
      </c>
      <c r="M5" s="55"/>
      <c r="N5" s="68">
        <v>0</v>
      </c>
      <c r="O5" s="43"/>
    </row>
    <row r="6" spans="1:15" x14ac:dyDescent="0.25">
      <c r="A6" s="39">
        <v>31.8</v>
      </c>
      <c r="B6" s="39">
        <v>30</v>
      </c>
      <c r="C6" s="39">
        <v>27</v>
      </c>
      <c r="D6" s="39">
        <v>25.8</v>
      </c>
      <c r="E6" s="39">
        <v>24.6</v>
      </c>
      <c r="F6" s="86"/>
      <c r="G6" s="39">
        <v>19.8</v>
      </c>
      <c r="H6" s="39">
        <v>18</v>
      </c>
      <c r="I6" s="39">
        <v>16.2</v>
      </c>
      <c r="J6" s="39">
        <v>14.4</v>
      </c>
      <c r="K6" s="38">
        <v>13.8</v>
      </c>
      <c r="L6" s="37">
        <v>0.6</v>
      </c>
      <c r="M6" s="36"/>
      <c r="N6" s="69"/>
    </row>
    <row r="7" spans="1:15" x14ac:dyDescent="0.25">
      <c r="A7" s="40">
        <v>32.33</v>
      </c>
      <c r="B7" s="39">
        <v>30.5</v>
      </c>
      <c r="C7" s="39">
        <v>27.45</v>
      </c>
      <c r="D7" s="39">
        <v>26.23</v>
      </c>
      <c r="E7" s="39">
        <v>25.01</v>
      </c>
      <c r="F7" s="86"/>
      <c r="G7" s="39">
        <v>20.13</v>
      </c>
      <c r="H7" s="39">
        <v>18.3</v>
      </c>
      <c r="I7" s="39">
        <v>16.47</v>
      </c>
      <c r="J7" s="39">
        <v>14.64</v>
      </c>
      <c r="K7" s="38">
        <v>14.030000000000001</v>
      </c>
      <c r="L7" s="37">
        <v>0.61</v>
      </c>
      <c r="M7" s="36"/>
      <c r="N7" s="69"/>
    </row>
    <row r="8" spans="1:15" x14ac:dyDescent="0.25">
      <c r="A8" s="40">
        <v>32.86</v>
      </c>
      <c r="B8" s="39">
        <v>31</v>
      </c>
      <c r="C8" s="39">
        <v>27.9</v>
      </c>
      <c r="D8" s="39">
        <v>26.66</v>
      </c>
      <c r="E8" s="39">
        <v>25.42</v>
      </c>
      <c r="F8" s="86"/>
      <c r="G8" s="39">
        <v>20.459999999999997</v>
      </c>
      <c r="H8" s="39">
        <v>18.600000000000001</v>
      </c>
      <c r="I8" s="39">
        <v>16.739999999999998</v>
      </c>
      <c r="J8" s="39">
        <v>14.88</v>
      </c>
      <c r="K8" s="38">
        <v>14.260000000000002</v>
      </c>
      <c r="L8" s="37">
        <v>0.62</v>
      </c>
      <c r="M8" s="36"/>
      <c r="N8" s="69"/>
    </row>
    <row r="9" spans="1:15" x14ac:dyDescent="0.25">
      <c r="A9" s="40">
        <v>33.39</v>
      </c>
      <c r="B9" s="39">
        <v>31.5</v>
      </c>
      <c r="C9" s="39">
        <v>28.349999999999998</v>
      </c>
      <c r="D9" s="39">
        <v>27.09</v>
      </c>
      <c r="E9" s="39">
        <v>25.830000000000002</v>
      </c>
      <c r="F9" s="86"/>
      <c r="G9" s="39">
        <v>20.789999999999996</v>
      </c>
      <c r="H9" s="39">
        <v>18.900000000000002</v>
      </c>
      <c r="I9" s="39">
        <v>17.009999999999998</v>
      </c>
      <c r="J9" s="39">
        <v>15.120000000000001</v>
      </c>
      <c r="K9" s="38">
        <v>14.490000000000002</v>
      </c>
      <c r="L9" s="37">
        <v>0.63</v>
      </c>
      <c r="M9" s="36"/>
      <c r="N9" s="69"/>
    </row>
    <row r="10" spans="1:15" x14ac:dyDescent="0.25">
      <c r="A10" s="40">
        <v>33.92</v>
      </c>
      <c r="B10" s="39">
        <v>32</v>
      </c>
      <c r="C10" s="39">
        <v>28.799999999999997</v>
      </c>
      <c r="D10" s="39">
        <v>27.52</v>
      </c>
      <c r="E10" s="39">
        <v>26.240000000000002</v>
      </c>
      <c r="F10" s="86"/>
      <c r="G10" s="39">
        <v>21.119999999999994</v>
      </c>
      <c r="H10" s="39">
        <v>19.200000000000003</v>
      </c>
      <c r="I10" s="39">
        <v>17.279999999999998</v>
      </c>
      <c r="J10" s="39">
        <v>15.360000000000001</v>
      </c>
      <c r="K10" s="38">
        <v>14.720000000000002</v>
      </c>
      <c r="L10" s="37">
        <v>0.64</v>
      </c>
      <c r="M10" s="36"/>
      <c r="N10" s="69"/>
    </row>
    <row r="11" spans="1:15" x14ac:dyDescent="0.25">
      <c r="A11" s="40">
        <v>34.450000000000003</v>
      </c>
      <c r="B11" s="39">
        <v>32.5</v>
      </c>
      <c r="C11" s="39">
        <v>29.249999999999996</v>
      </c>
      <c r="D11" s="39">
        <v>27.95</v>
      </c>
      <c r="E11" s="39">
        <v>26.650000000000002</v>
      </c>
      <c r="F11" s="86"/>
      <c r="G11" s="39">
        <v>21.449999999999992</v>
      </c>
      <c r="H11" s="39">
        <v>19.500000000000004</v>
      </c>
      <c r="I11" s="39">
        <v>17.549999999999997</v>
      </c>
      <c r="J11" s="39">
        <v>15.600000000000001</v>
      </c>
      <c r="K11" s="38">
        <v>14.950000000000003</v>
      </c>
      <c r="L11" s="37">
        <v>0.65</v>
      </c>
      <c r="M11" s="36"/>
      <c r="N11" s="69"/>
    </row>
    <row r="12" spans="1:15" x14ac:dyDescent="0.25">
      <c r="A12" s="40">
        <v>34.980000000000004</v>
      </c>
      <c r="B12" s="39">
        <v>33</v>
      </c>
      <c r="C12" s="39">
        <v>29.699999999999996</v>
      </c>
      <c r="D12" s="39">
        <v>28.38</v>
      </c>
      <c r="E12" s="39">
        <v>27.060000000000002</v>
      </c>
      <c r="F12" s="86"/>
      <c r="G12" s="39">
        <v>21.77999999999999</v>
      </c>
      <c r="H12" s="39">
        <v>19.800000000000004</v>
      </c>
      <c r="I12" s="39">
        <v>17.819999999999997</v>
      </c>
      <c r="J12" s="39">
        <v>15.840000000000002</v>
      </c>
      <c r="K12" s="38">
        <v>15.180000000000003</v>
      </c>
      <c r="L12" s="37">
        <v>0.66</v>
      </c>
      <c r="M12" s="36"/>
      <c r="N12" s="69"/>
    </row>
    <row r="13" spans="1:15" x14ac:dyDescent="0.25">
      <c r="A13" s="40">
        <v>35.510000000000005</v>
      </c>
      <c r="B13" s="39">
        <v>33.5</v>
      </c>
      <c r="C13" s="39">
        <v>30.149999999999995</v>
      </c>
      <c r="D13" s="39">
        <v>28.81</v>
      </c>
      <c r="E13" s="39">
        <v>27.470000000000002</v>
      </c>
      <c r="F13" s="86"/>
      <c r="G13" s="39">
        <v>22.109999999999989</v>
      </c>
      <c r="H13" s="39">
        <v>20.100000000000005</v>
      </c>
      <c r="I13" s="39">
        <v>18.089999999999996</v>
      </c>
      <c r="J13" s="39">
        <v>16.080000000000002</v>
      </c>
      <c r="K13" s="38">
        <v>15.410000000000004</v>
      </c>
      <c r="L13" s="37">
        <v>0.67</v>
      </c>
      <c r="M13" s="36"/>
      <c r="N13" s="69"/>
    </row>
    <row r="14" spans="1:15" x14ac:dyDescent="0.25">
      <c r="A14" s="40">
        <v>36.040000000000006</v>
      </c>
      <c r="B14" s="39">
        <v>34</v>
      </c>
      <c r="C14" s="39">
        <v>30.599999999999994</v>
      </c>
      <c r="D14" s="39">
        <v>29.24</v>
      </c>
      <c r="E14" s="39">
        <v>27.880000000000003</v>
      </c>
      <c r="F14" s="86"/>
      <c r="G14" s="39">
        <v>22.439999999999987</v>
      </c>
      <c r="H14" s="39">
        <v>20.400000000000006</v>
      </c>
      <c r="I14" s="39">
        <v>18.359999999999996</v>
      </c>
      <c r="J14" s="39">
        <v>16.32</v>
      </c>
      <c r="K14" s="38">
        <v>15.640000000000004</v>
      </c>
      <c r="L14" s="37">
        <v>0.68</v>
      </c>
      <c r="M14" s="36"/>
      <c r="N14" s="69"/>
    </row>
    <row r="15" spans="1:15" x14ac:dyDescent="0.25">
      <c r="A15" s="40">
        <v>36.570000000000007</v>
      </c>
      <c r="B15" s="39">
        <v>34.5</v>
      </c>
      <c r="C15" s="39">
        <v>31.049999999999994</v>
      </c>
      <c r="D15" s="39">
        <v>29.669999999999998</v>
      </c>
      <c r="E15" s="39">
        <v>28.290000000000003</v>
      </c>
      <c r="F15" s="86"/>
      <c r="G15" s="39">
        <v>22.769999999999985</v>
      </c>
      <c r="H15" s="39">
        <v>20.700000000000006</v>
      </c>
      <c r="I15" s="39">
        <v>18.629999999999995</v>
      </c>
      <c r="J15" s="39">
        <v>16.559999999999999</v>
      </c>
      <c r="K15" s="38">
        <v>15.870000000000005</v>
      </c>
      <c r="L15" s="37">
        <v>0.69</v>
      </c>
      <c r="M15" s="36"/>
      <c r="N15" s="70"/>
    </row>
    <row r="16" spans="1:15" x14ac:dyDescent="0.25">
      <c r="A16" s="54">
        <v>37.100000000000009</v>
      </c>
      <c r="B16" s="53">
        <v>35</v>
      </c>
      <c r="C16" s="53">
        <v>31.499999999999993</v>
      </c>
      <c r="D16" s="53">
        <v>30.099999999999998</v>
      </c>
      <c r="E16" s="52">
        <v>28.700000000000003</v>
      </c>
      <c r="F16" s="86"/>
      <c r="G16" s="54">
        <v>23.099999999999984</v>
      </c>
      <c r="H16" s="53">
        <v>21.000000000000007</v>
      </c>
      <c r="I16" s="53">
        <v>18.899999999999995</v>
      </c>
      <c r="J16" s="53">
        <v>16.799999999999997</v>
      </c>
      <c r="K16" s="52">
        <v>16.100000000000005</v>
      </c>
      <c r="L16" s="51">
        <v>0.7</v>
      </c>
      <c r="M16" s="50"/>
      <c r="N16" s="49" t="s">
        <v>36</v>
      </c>
    </row>
    <row r="17" spans="1:15" x14ac:dyDescent="0.25">
      <c r="A17" s="39">
        <v>37.63000000000001</v>
      </c>
      <c r="B17" s="39">
        <v>35.5</v>
      </c>
      <c r="C17" s="39">
        <v>31.949999999999992</v>
      </c>
      <c r="D17" s="39">
        <v>30.529999999999998</v>
      </c>
      <c r="E17" s="39">
        <v>29.110000000000003</v>
      </c>
      <c r="F17" s="86"/>
      <c r="G17" s="39">
        <v>23.429999999999982</v>
      </c>
      <c r="H17" s="39">
        <v>21.300000000000008</v>
      </c>
      <c r="I17" s="39">
        <v>19.169999999999995</v>
      </c>
      <c r="J17" s="39">
        <v>17.039999999999996</v>
      </c>
      <c r="K17" s="39">
        <v>16.330000000000005</v>
      </c>
      <c r="L17" s="37">
        <v>0.71</v>
      </c>
      <c r="M17" s="36"/>
      <c r="N17" s="65">
        <v>0</v>
      </c>
      <c r="O17" s="43"/>
    </row>
    <row r="18" spans="1:15" x14ac:dyDescent="0.25">
      <c r="A18" s="39">
        <v>38.160000000000011</v>
      </c>
      <c r="B18" s="39">
        <v>36</v>
      </c>
      <c r="C18" s="39">
        <v>32.399999999999991</v>
      </c>
      <c r="D18" s="39">
        <v>30.959999999999997</v>
      </c>
      <c r="E18" s="39">
        <v>29.520000000000003</v>
      </c>
      <c r="F18" s="86"/>
      <c r="G18" s="39">
        <v>23.75999999999998</v>
      </c>
      <c r="H18" s="39">
        <v>21.600000000000009</v>
      </c>
      <c r="I18" s="39">
        <v>19.439999999999994</v>
      </c>
      <c r="J18" s="39">
        <v>17.279999999999994</v>
      </c>
      <c r="K18" s="39">
        <v>16.560000000000006</v>
      </c>
      <c r="L18" s="37">
        <v>0.72</v>
      </c>
      <c r="M18" s="46"/>
      <c r="N18" s="66"/>
    </row>
    <row r="19" spans="1:15" x14ac:dyDescent="0.25">
      <c r="A19" s="39">
        <v>38.690000000000012</v>
      </c>
      <c r="B19" s="39">
        <v>36.5</v>
      </c>
      <c r="C19" s="39">
        <v>32.849999999999994</v>
      </c>
      <c r="D19" s="39">
        <v>31.389999999999997</v>
      </c>
      <c r="E19" s="39">
        <v>29.930000000000003</v>
      </c>
      <c r="F19" s="86"/>
      <c r="G19" s="39">
        <v>24.089999999999979</v>
      </c>
      <c r="H19" s="39">
        <v>21.900000000000009</v>
      </c>
      <c r="I19" s="39">
        <v>19.709999999999994</v>
      </c>
      <c r="J19" s="39">
        <v>17.519999999999992</v>
      </c>
      <c r="K19" s="39">
        <v>16.790000000000006</v>
      </c>
      <c r="L19" s="37">
        <v>0.73</v>
      </c>
      <c r="M19" s="46"/>
      <c r="N19" s="66"/>
    </row>
    <row r="20" spans="1:15" x14ac:dyDescent="0.25">
      <c r="A20" s="39">
        <v>39.220000000000013</v>
      </c>
      <c r="B20" s="39">
        <v>37</v>
      </c>
      <c r="C20" s="39">
        <v>33.299999999999997</v>
      </c>
      <c r="D20" s="39">
        <v>31.819999999999997</v>
      </c>
      <c r="E20" s="39">
        <v>30.340000000000003</v>
      </c>
      <c r="F20" s="86"/>
      <c r="G20" s="39">
        <v>24.419999999999977</v>
      </c>
      <c r="H20" s="39">
        <v>22.20000000000001</v>
      </c>
      <c r="I20" s="39">
        <v>19.979999999999993</v>
      </c>
      <c r="J20" s="39">
        <v>17.759999999999991</v>
      </c>
      <c r="K20" s="39">
        <v>17.020000000000007</v>
      </c>
      <c r="L20" s="37">
        <v>0.74</v>
      </c>
      <c r="M20" s="46"/>
      <c r="N20" s="66"/>
    </row>
    <row r="21" spans="1:15" x14ac:dyDescent="0.25">
      <c r="A21" s="39">
        <v>39.750000000000014</v>
      </c>
      <c r="B21" s="39">
        <v>37.5</v>
      </c>
      <c r="C21" s="39">
        <v>33.75</v>
      </c>
      <c r="D21" s="39">
        <v>32.25</v>
      </c>
      <c r="E21" s="39">
        <v>30.750000000000004</v>
      </c>
      <c r="F21" s="86"/>
      <c r="G21" s="39">
        <v>24.749999999999975</v>
      </c>
      <c r="H21" s="39">
        <v>22.500000000000011</v>
      </c>
      <c r="I21" s="39">
        <v>20.249999999999993</v>
      </c>
      <c r="J21" s="39">
        <v>17.999999999999989</v>
      </c>
      <c r="K21" s="39">
        <v>17.250000000000007</v>
      </c>
      <c r="L21" s="37">
        <v>0.75</v>
      </c>
      <c r="M21" s="46"/>
      <c r="N21" s="66"/>
    </row>
    <row r="22" spans="1:15" x14ac:dyDescent="0.25">
      <c r="A22" s="39">
        <v>40.280000000000015</v>
      </c>
      <c r="B22" s="39">
        <v>38</v>
      </c>
      <c r="C22" s="39">
        <v>34.200000000000003</v>
      </c>
      <c r="D22" s="39">
        <v>32.68</v>
      </c>
      <c r="E22" s="39">
        <v>31.160000000000004</v>
      </c>
      <c r="F22" s="86"/>
      <c r="G22" s="39">
        <v>25.079999999999973</v>
      </c>
      <c r="H22" s="39">
        <v>22.800000000000011</v>
      </c>
      <c r="I22" s="39">
        <v>20.519999999999992</v>
      </c>
      <c r="J22" s="39">
        <v>18.239999999999988</v>
      </c>
      <c r="K22" s="38">
        <v>17.480000000000008</v>
      </c>
      <c r="L22" s="45">
        <v>0.76</v>
      </c>
      <c r="M22" s="46"/>
      <c r="N22" s="66"/>
      <c r="O22" s="48"/>
    </row>
    <row r="23" spans="1:15" x14ac:dyDescent="0.25">
      <c r="A23" s="39">
        <v>40.810000000000016</v>
      </c>
      <c r="B23" s="39">
        <v>38.5</v>
      </c>
      <c r="C23" s="39">
        <v>34.650000000000006</v>
      </c>
      <c r="D23" s="39">
        <v>33.11</v>
      </c>
      <c r="E23" s="39">
        <v>31.570000000000004</v>
      </c>
      <c r="F23" s="86"/>
      <c r="G23" s="39">
        <v>25.409999999999972</v>
      </c>
      <c r="H23" s="39">
        <v>23.100000000000012</v>
      </c>
      <c r="I23" s="39">
        <v>20.789999999999992</v>
      </c>
      <c r="J23" s="39">
        <v>18.479999999999986</v>
      </c>
      <c r="K23" s="39">
        <v>17.710000000000008</v>
      </c>
      <c r="L23" s="37">
        <v>0.77</v>
      </c>
      <c r="M23" s="46"/>
      <c r="N23" s="66"/>
    </row>
    <row r="24" spans="1:15" x14ac:dyDescent="0.25">
      <c r="A24" s="39">
        <v>41.340000000000018</v>
      </c>
      <c r="B24" s="39">
        <v>39</v>
      </c>
      <c r="C24" s="39">
        <v>35.100000000000009</v>
      </c>
      <c r="D24" s="39">
        <v>33.54</v>
      </c>
      <c r="E24" s="39">
        <v>31.980000000000004</v>
      </c>
      <c r="F24" s="86"/>
      <c r="G24" s="39">
        <v>25.73999999999997</v>
      </c>
      <c r="H24" s="39">
        <v>23.400000000000013</v>
      </c>
      <c r="I24" s="39">
        <v>21.059999999999992</v>
      </c>
      <c r="J24" s="39">
        <v>18.719999999999985</v>
      </c>
      <c r="K24" s="39">
        <v>17.940000000000008</v>
      </c>
      <c r="L24" s="37">
        <v>0.78</v>
      </c>
      <c r="M24" s="46"/>
      <c r="N24" s="66"/>
    </row>
    <row r="25" spans="1:15" ht="15.75" thickBot="1" x14ac:dyDescent="0.3">
      <c r="A25" s="40">
        <v>41.870000000000019</v>
      </c>
      <c r="B25" s="39">
        <v>39.5</v>
      </c>
      <c r="C25" s="39">
        <v>35.550000000000011</v>
      </c>
      <c r="D25" s="39">
        <v>33.97</v>
      </c>
      <c r="E25" s="39">
        <v>32.39</v>
      </c>
      <c r="F25" s="86"/>
      <c r="G25" s="39">
        <v>26.069999999999968</v>
      </c>
      <c r="H25" s="39">
        <v>23.700000000000014</v>
      </c>
      <c r="I25" s="39">
        <v>21.329999999999991</v>
      </c>
      <c r="J25" s="39">
        <v>18.959999999999983</v>
      </c>
      <c r="K25" s="38">
        <v>18.170000000000009</v>
      </c>
      <c r="L25" s="32">
        <v>0.79</v>
      </c>
      <c r="M25" s="36"/>
      <c r="N25" s="67"/>
    </row>
    <row r="26" spans="1:15" x14ac:dyDescent="0.25">
      <c r="A26" s="41">
        <v>42.40000000000002</v>
      </c>
      <c r="B26" s="41">
        <v>40</v>
      </c>
      <c r="C26" s="41">
        <v>36.000000000000014</v>
      </c>
      <c r="D26" s="41">
        <v>34.4</v>
      </c>
      <c r="E26" s="41">
        <v>32.799999999999997</v>
      </c>
      <c r="F26" s="86"/>
      <c r="G26" s="41">
        <v>26.399999999999967</v>
      </c>
      <c r="H26" s="41">
        <v>24.000000000000014</v>
      </c>
      <c r="I26" s="41">
        <v>21.599999999999991</v>
      </c>
      <c r="J26" s="41">
        <v>19.199999999999982</v>
      </c>
      <c r="K26" s="41">
        <v>18.400000000000009</v>
      </c>
      <c r="L26" s="37">
        <v>0.8</v>
      </c>
      <c r="M26" s="47"/>
      <c r="N26" s="89">
        <v>4</v>
      </c>
      <c r="O26" s="43"/>
    </row>
    <row r="27" spans="1:15" x14ac:dyDescent="0.25">
      <c r="A27" s="39">
        <v>42.930000000000021</v>
      </c>
      <c r="B27" s="39">
        <v>40.5</v>
      </c>
      <c r="C27" s="39">
        <v>36.450000000000017</v>
      </c>
      <c r="D27" s="39">
        <v>34.83</v>
      </c>
      <c r="E27" s="39">
        <v>33.209999999999994</v>
      </c>
      <c r="F27" s="86"/>
      <c r="G27" s="39">
        <v>26.729999999999965</v>
      </c>
      <c r="H27" s="39">
        <v>24.300000000000015</v>
      </c>
      <c r="I27" s="39">
        <v>21.86999999999999</v>
      </c>
      <c r="J27" s="39">
        <v>19.43999999999998</v>
      </c>
      <c r="K27" s="39">
        <v>18.63000000000001</v>
      </c>
      <c r="L27" s="37">
        <v>0.81</v>
      </c>
      <c r="M27" s="46"/>
      <c r="N27" s="66"/>
      <c r="O27" s="43"/>
    </row>
    <row r="28" spans="1:15" x14ac:dyDescent="0.25">
      <c r="A28" s="40">
        <v>43.460000000000022</v>
      </c>
      <c r="B28" s="39">
        <v>41</v>
      </c>
      <c r="C28" s="39">
        <v>36.90000000000002</v>
      </c>
      <c r="D28" s="39">
        <v>35.26</v>
      </c>
      <c r="E28" s="39">
        <v>33.61999999999999</v>
      </c>
      <c r="F28" s="86"/>
      <c r="G28" s="39">
        <v>27.059999999999963</v>
      </c>
      <c r="H28" s="39">
        <v>24.600000000000016</v>
      </c>
      <c r="I28" s="39">
        <v>22.13999999999999</v>
      </c>
      <c r="J28" s="39">
        <v>19.679999999999978</v>
      </c>
      <c r="K28" s="39">
        <v>18.86000000000001</v>
      </c>
      <c r="L28" s="37">
        <v>0.82</v>
      </c>
      <c r="M28" s="46"/>
      <c r="N28" s="66"/>
      <c r="O28" s="43"/>
    </row>
    <row r="29" spans="1:15" x14ac:dyDescent="0.25">
      <c r="A29" s="39">
        <v>43.990000000000023</v>
      </c>
      <c r="B29" s="39">
        <v>41.5</v>
      </c>
      <c r="C29" s="39">
        <v>37.350000000000023</v>
      </c>
      <c r="D29" s="39">
        <v>35.69</v>
      </c>
      <c r="E29" s="39">
        <v>34.029999999999987</v>
      </c>
      <c r="F29" s="86"/>
      <c r="G29" s="39">
        <v>27.389999999999961</v>
      </c>
      <c r="H29" s="39">
        <v>24.900000000000016</v>
      </c>
      <c r="I29" s="39">
        <v>22.409999999999989</v>
      </c>
      <c r="J29" s="39">
        <v>19.919999999999977</v>
      </c>
      <c r="K29" s="39">
        <v>19.090000000000011</v>
      </c>
      <c r="L29" s="37">
        <v>0.83</v>
      </c>
      <c r="M29" s="46"/>
      <c r="N29" s="66"/>
      <c r="O29" s="43"/>
    </row>
    <row r="30" spans="1:15" ht="15.75" thickBot="1" x14ac:dyDescent="0.3">
      <c r="A30" s="34">
        <v>44.520000000000024</v>
      </c>
      <c r="B30" s="34">
        <v>42</v>
      </c>
      <c r="C30" s="34">
        <v>37.800000000000026</v>
      </c>
      <c r="D30" s="34">
        <v>36.119999999999997</v>
      </c>
      <c r="E30" s="34">
        <v>34.439999999999984</v>
      </c>
      <c r="F30" s="86"/>
      <c r="G30" s="34">
        <v>27.71999999999996</v>
      </c>
      <c r="H30" s="34">
        <v>25.200000000000017</v>
      </c>
      <c r="I30" s="34">
        <v>22.679999999999989</v>
      </c>
      <c r="J30" s="34">
        <v>20.159999999999975</v>
      </c>
      <c r="K30" s="34">
        <v>19.320000000000011</v>
      </c>
      <c r="L30" s="32">
        <v>0.84</v>
      </c>
      <c r="M30" s="31"/>
      <c r="N30" s="67"/>
    </row>
    <row r="31" spans="1:15" x14ac:dyDescent="0.25">
      <c r="A31" s="40">
        <v>45.050000000000026</v>
      </c>
      <c r="B31" s="39">
        <v>42.5</v>
      </c>
      <c r="C31" s="39">
        <v>38.250000000000028</v>
      </c>
      <c r="D31" s="39">
        <v>36.549999999999997</v>
      </c>
      <c r="E31" s="39">
        <v>34.84999999999998</v>
      </c>
      <c r="F31" s="86"/>
      <c r="G31" s="39">
        <v>28.049999999999958</v>
      </c>
      <c r="H31" s="39">
        <v>25.500000000000018</v>
      </c>
      <c r="I31" s="39">
        <v>22.949999999999989</v>
      </c>
      <c r="J31" s="39">
        <v>20.399999999999974</v>
      </c>
      <c r="K31" s="38">
        <v>19.550000000000011</v>
      </c>
      <c r="L31" s="37">
        <v>0.85</v>
      </c>
      <c r="M31" s="36"/>
      <c r="N31" s="89">
        <v>8</v>
      </c>
    </row>
    <row r="32" spans="1:15" x14ac:dyDescent="0.25">
      <c r="A32" s="39">
        <v>45.580000000000027</v>
      </c>
      <c r="B32" s="39">
        <v>43</v>
      </c>
      <c r="C32" s="39">
        <v>38.700000000000031</v>
      </c>
      <c r="D32" s="39">
        <v>36.979999999999997</v>
      </c>
      <c r="E32" s="39">
        <v>35.259999999999977</v>
      </c>
      <c r="F32" s="87"/>
      <c r="G32" s="40">
        <v>28.379999999999956</v>
      </c>
      <c r="H32" s="39">
        <v>25.800000000000018</v>
      </c>
      <c r="I32" s="39">
        <v>23.219999999999988</v>
      </c>
      <c r="J32" s="39">
        <v>20.639999999999972</v>
      </c>
      <c r="K32" s="39">
        <v>19.780000000000012</v>
      </c>
      <c r="L32" s="37">
        <v>0.86</v>
      </c>
      <c r="M32" s="46"/>
      <c r="N32" s="66"/>
    </row>
    <row r="33" spans="1:15" x14ac:dyDescent="0.25">
      <c r="A33" s="39">
        <v>46.110000000000028</v>
      </c>
      <c r="B33" s="39">
        <v>43.5</v>
      </c>
      <c r="C33" s="39">
        <v>39.150000000000034</v>
      </c>
      <c r="D33" s="39">
        <v>37.409999999999997</v>
      </c>
      <c r="E33" s="39">
        <v>35.669999999999973</v>
      </c>
      <c r="F33" s="87"/>
      <c r="G33" s="40">
        <v>28.709999999999955</v>
      </c>
      <c r="H33" s="39">
        <v>26.100000000000019</v>
      </c>
      <c r="I33" s="39">
        <v>23.489999999999988</v>
      </c>
      <c r="J33" s="39">
        <v>20.879999999999971</v>
      </c>
      <c r="K33" s="38">
        <v>20.010000000000012</v>
      </c>
      <c r="L33" s="45">
        <v>0.87</v>
      </c>
      <c r="M33" s="46"/>
      <c r="N33" s="66"/>
      <c r="O33" s="43"/>
    </row>
    <row r="34" spans="1:15" x14ac:dyDescent="0.25">
      <c r="A34" s="40">
        <v>46.640000000000029</v>
      </c>
      <c r="B34" s="39">
        <v>44</v>
      </c>
      <c r="C34" s="39">
        <v>39.600000000000037</v>
      </c>
      <c r="D34" s="39">
        <v>37.839999999999996</v>
      </c>
      <c r="E34" s="39">
        <v>36.07999999999997</v>
      </c>
      <c r="F34" s="87"/>
      <c r="G34" s="40">
        <v>29.039999999999953</v>
      </c>
      <c r="H34" s="39">
        <v>26.40000000000002</v>
      </c>
      <c r="I34" s="39">
        <v>23.759999999999987</v>
      </c>
      <c r="J34" s="39">
        <v>21.119999999999969</v>
      </c>
      <c r="K34" s="38">
        <v>20.240000000000013</v>
      </c>
      <c r="L34" s="45">
        <v>0.88</v>
      </c>
      <c r="M34" s="36"/>
      <c r="N34" s="66"/>
      <c r="O34" s="43"/>
    </row>
    <row r="35" spans="1:15" ht="15.75" thickBot="1" x14ac:dyDescent="0.3">
      <c r="A35" s="35">
        <v>47.17000000000003</v>
      </c>
      <c r="B35" s="34">
        <v>44.5</v>
      </c>
      <c r="C35" s="34">
        <v>40.05000000000004</v>
      </c>
      <c r="D35" s="34">
        <v>38.269999999999996</v>
      </c>
      <c r="E35" s="34">
        <v>36.489999999999966</v>
      </c>
      <c r="F35" s="87"/>
      <c r="G35" s="35">
        <v>29.369999999999951</v>
      </c>
      <c r="H35" s="34">
        <v>26.700000000000021</v>
      </c>
      <c r="I35" s="34">
        <v>24.029999999999987</v>
      </c>
      <c r="J35" s="34">
        <v>21.359999999999967</v>
      </c>
      <c r="K35" s="33">
        <v>20.470000000000013</v>
      </c>
      <c r="L35" s="44">
        <v>0.89</v>
      </c>
      <c r="M35" s="31"/>
      <c r="N35" s="67"/>
      <c r="O35" s="43"/>
    </row>
    <row r="36" spans="1:15" ht="15" customHeight="1" x14ac:dyDescent="0.25">
      <c r="A36" s="42">
        <v>47.700000000000031</v>
      </c>
      <c r="B36" s="41">
        <v>45</v>
      </c>
      <c r="C36" s="41">
        <v>40.500000000000043</v>
      </c>
      <c r="D36" s="41">
        <v>38.699999999999996</v>
      </c>
      <c r="E36" s="41">
        <v>36.899999999999963</v>
      </c>
      <c r="F36" s="86"/>
      <c r="G36" s="39">
        <v>29.69999999999995</v>
      </c>
      <c r="H36" s="39">
        <v>27.000000000000021</v>
      </c>
      <c r="I36" s="39">
        <v>24.299999999999986</v>
      </c>
      <c r="J36" s="39">
        <v>21.599999999999966</v>
      </c>
      <c r="K36" s="38">
        <v>20.700000000000014</v>
      </c>
      <c r="L36" s="37">
        <v>0.9</v>
      </c>
      <c r="M36" s="36"/>
      <c r="N36" s="90">
        <v>12</v>
      </c>
    </row>
    <row r="37" spans="1:15" x14ac:dyDescent="0.25">
      <c r="A37" s="40">
        <v>48.28000000000003</v>
      </c>
      <c r="B37" s="39">
        <v>45.55</v>
      </c>
      <c r="C37" s="39">
        <v>41.000000000000043</v>
      </c>
      <c r="D37" s="39">
        <v>39.179999999999993</v>
      </c>
      <c r="E37" s="39">
        <v>37.359999999999964</v>
      </c>
      <c r="F37" s="86"/>
      <c r="G37" s="39">
        <v>30.069999999999951</v>
      </c>
      <c r="H37" s="39">
        <v>27.33000000000002</v>
      </c>
      <c r="I37" s="39">
        <v>24.599999999999987</v>
      </c>
      <c r="J37" s="39">
        <v>21.869999999999965</v>
      </c>
      <c r="K37" s="38">
        <v>20.960000000000015</v>
      </c>
      <c r="L37" s="37">
        <v>0.91</v>
      </c>
      <c r="M37" s="36"/>
      <c r="N37" s="91"/>
    </row>
    <row r="38" spans="1:15" x14ac:dyDescent="0.25">
      <c r="A38" s="40">
        <v>48.860000000000028</v>
      </c>
      <c r="B38" s="39">
        <v>46.099999999999994</v>
      </c>
      <c r="C38" s="39">
        <v>41.500000000000043</v>
      </c>
      <c r="D38" s="39">
        <v>39.659999999999989</v>
      </c>
      <c r="E38" s="39">
        <v>37.819999999999965</v>
      </c>
      <c r="F38" s="86"/>
      <c r="G38" s="39">
        <v>30.439999999999952</v>
      </c>
      <c r="H38" s="39">
        <v>27.660000000000018</v>
      </c>
      <c r="I38" s="39">
        <v>24.899999999999988</v>
      </c>
      <c r="J38" s="39">
        <v>22.139999999999965</v>
      </c>
      <c r="K38" s="38">
        <v>21.220000000000017</v>
      </c>
      <c r="L38" s="37">
        <v>0.92</v>
      </c>
      <c r="M38" s="36"/>
      <c r="N38" s="91"/>
    </row>
    <row r="39" spans="1:15" x14ac:dyDescent="0.25">
      <c r="A39" s="40">
        <v>49.440000000000026</v>
      </c>
      <c r="B39" s="39">
        <v>46.649999999999991</v>
      </c>
      <c r="C39" s="39">
        <v>42.000000000000043</v>
      </c>
      <c r="D39" s="39">
        <v>40.139999999999986</v>
      </c>
      <c r="E39" s="39">
        <v>38.279999999999966</v>
      </c>
      <c r="F39" s="86"/>
      <c r="G39" s="39">
        <v>30.809999999999953</v>
      </c>
      <c r="H39" s="39">
        <v>27.990000000000016</v>
      </c>
      <c r="I39" s="39">
        <v>25.199999999999989</v>
      </c>
      <c r="J39" s="39">
        <v>22.409999999999965</v>
      </c>
      <c r="K39" s="38">
        <v>21.480000000000018</v>
      </c>
      <c r="L39" s="37">
        <v>0.93</v>
      </c>
      <c r="M39" s="36"/>
      <c r="N39" s="91"/>
    </row>
    <row r="40" spans="1:15" ht="15.75" thickBot="1" x14ac:dyDescent="0.3">
      <c r="A40" s="35">
        <v>50.020000000000024</v>
      </c>
      <c r="B40" s="34">
        <v>47.199999999999989</v>
      </c>
      <c r="C40" s="34">
        <v>42.500000000000043</v>
      </c>
      <c r="D40" s="34">
        <v>40.619999999999983</v>
      </c>
      <c r="E40" s="33">
        <v>38.739999999999966</v>
      </c>
      <c r="F40" s="86"/>
      <c r="G40" s="35">
        <v>31.179999999999954</v>
      </c>
      <c r="H40" s="34">
        <v>28.320000000000014</v>
      </c>
      <c r="I40" s="34">
        <v>25.499999999999989</v>
      </c>
      <c r="J40" s="34">
        <v>22.679999999999964</v>
      </c>
      <c r="K40" s="33">
        <v>21.74000000000002</v>
      </c>
      <c r="L40" s="32">
        <v>0.94</v>
      </c>
      <c r="M40" s="31"/>
      <c r="N40" s="92"/>
    </row>
    <row r="41" spans="1:15" x14ac:dyDescent="0.25">
      <c r="A41" s="40">
        <v>50.600000000000023</v>
      </c>
      <c r="B41" s="39">
        <v>47.749999999999986</v>
      </c>
      <c r="C41" s="39">
        <v>43.000000000000043</v>
      </c>
      <c r="D41" s="39">
        <v>41.09999999999998</v>
      </c>
      <c r="E41" s="39">
        <v>39.199999999999967</v>
      </c>
      <c r="F41" s="86"/>
      <c r="G41" s="39">
        <v>31.549999999999955</v>
      </c>
      <c r="H41" s="39">
        <v>28.650000000000013</v>
      </c>
      <c r="I41" s="39">
        <v>25.79999999999999</v>
      </c>
      <c r="J41" s="39">
        <v>22.949999999999964</v>
      </c>
      <c r="K41" s="38">
        <v>22.000000000000021</v>
      </c>
      <c r="L41" s="37">
        <v>0.95</v>
      </c>
      <c r="M41" s="36"/>
      <c r="N41" s="90" t="s">
        <v>48</v>
      </c>
    </row>
    <row r="42" spans="1:15" x14ac:dyDescent="0.25">
      <c r="A42" s="40">
        <v>51.180000000000021</v>
      </c>
      <c r="B42" s="39">
        <v>48.299999999999983</v>
      </c>
      <c r="C42" s="39">
        <v>43.500000000000043</v>
      </c>
      <c r="D42" s="39">
        <v>41.579999999999977</v>
      </c>
      <c r="E42" s="39">
        <v>39.659999999999968</v>
      </c>
      <c r="F42" s="86"/>
      <c r="G42" s="39">
        <v>31.919999999999956</v>
      </c>
      <c r="H42" s="39">
        <v>28.980000000000011</v>
      </c>
      <c r="I42" s="39">
        <v>26.099999999999991</v>
      </c>
      <c r="J42" s="39">
        <v>23.219999999999963</v>
      </c>
      <c r="K42" s="38">
        <v>22.260000000000023</v>
      </c>
      <c r="L42" s="37">
        <v>0.96</v>
      </c>
      <c r="M42" s="36"/>
      <c r="N42" s="91"/>
    </row>
    <row r="43" spans="1:15" x14ac:dyDescent="0.25">
      <c r="A43" s="40">
        <v>51.760000000000019</v>
      </c>
      <c r="B43" s="39">
        <v>48.84999999999998</v>
      </c>
      <c r="C43" s="39">
        <v>44.000000000000043</v>
      </c>
      <c r="D43" s="39">
        <v>42.059999999999974</v>
      </c>
      <c r="E43" s="39">
        <v>40.119999999999969</v>
      </c>
      <c r="F43" s="86"/>
      <c r="G43" s="39">
        <v>32.289999999999957</v>
      </c>
      <c r="H43" s="39">
        <v>29.310000000000009</v>
      </c>
      <c r="I43" s="39">
        <v>26.399999999999991</v>
      </c>
      <c r="J43" s="39">
        <v>23.489999999999963</v>
      </c>
      <c r="K43" s="38">
        <v>22.520000000000024</v>
      </c>
      <c r="L43" s="37">
        <v>0.97</v>
      </c>
      <c r="M43" s="36"/>
      <c r="N43" s="91"/>
    </row>
    <row r="44" spans="1:15" x14ac:dyDescent="0.25">
      <c r="A44" s="40">
        <v>52.340000000000018</v>
      </c>
      <c r="B44" s="39">
        <v>49.399999999999977</v>
      </c>
      <c r="C44" s="39">
        <v>44.500000000000043</v>
      </c>
      <c r="D44" s="39">
        <v>42.539999999999971</v>
      </c>
      <c r="E44" s="39">
        <v>40.57999999999997</v>
      </c>
      <c r="F44" s="86"/>
      <c r="G44" s="39">
        <v>32.659999999999954</v>
      </c>
      <c r="H44" s="39">
        <v>29.640000000000008</v>
      </c>
      <c r="I44" s="39">
        <v>26.699999999999992</v>
      </c>
      <c r="J44" s="39">
        <v>23.759999999999962</v>
      </c>
      <c r="K44" s="38">
        <v>22.780000000000026</v>
      </c>
      <c r="L44" s="37">
        <v>0.98</v>
      </c>
      <c r="M44" s="36"/>
      <c r="N44" s="91"/>
    </row>
    <row r="45" spans="1:15" ht="15.75" thickBot="1" x14ac:dyDescent="0.3">
      <c r="A45" s="35" t="s">
        <v>37</v>
      </c>
      <c r="B45" s="34" t="s">
        <v>38</v>
      </c>
      <c r="C45" s="34" t="s">
        <v>39</v>
      </c>
      <c r="D45" s="34" t="s">
        <v>40</v>
      </c>
      <c r="E45" s="34" t="s">
        <v>41</v>
      </c>
      <c r="F45" s="88"/>
      <c r="G45" s="34" t="s">
        <v>42</v>
      </c>
      <c r="H45" s="34" t="s">
        <v>43</v>
      </c>
      <c r="I45" s="34" t="s">
        <v>44</v>
      </c>
      <c r="J45" s="34" t="s">
        <v>45</v>
      </c>
      <c r="K45" s="33" t="s">
        <v>46</v>
      </c>
      <c r="L45" s="32">
        <v>0.99</v>
      </c>
      <c r="M45" s="31"/>
      <c r="N45" s="92"/>
    </row>
    <row r="46" spans="1:15" x14ac:dyDescent="0.25">
      <c r="A46" s="79" t="s">
        <v>47</v>
      </c>
      <c r="B46" s="80"/>
      <c r="C46" s="80"/>
      <c r="D46" s="80"/>
      <c r="E46" s="80"/>
      <c r="F46" s="80"/>
      <c r="G46" s="80"/>
      <c r="H46" s="80"/>
      <c r="I46" s="80"/>
      <c r="J46" s="80"/>
      <c r="K46" s="80"/>
      <c r="L46" s="80"/>
      <c r="M46" s="80"/>
      <c r="N46" s="81"/>
    </row>
    <row r="47" spans="1:15" ht="15.75" thickBot="1" x14ac:dyDescent="0.3">
      <c r="A47" s="82"/>
      <c r="B47" s="83"/>
      <c r="C47" s="83"/>
      <c r="D47" s="83"/>
      <c r="E47" s="83"/>
      <c r="F47" s="83"/>
      <c r="G47" s="83"/>
      <c r="H47" s="83"/>
      <c r="I47" s="83"/>
      <c r="J47" s="83"/>
      <c r="K47" s="83"/>
      <c r="L47" s="83"/>
      <c r="M47" s="83"/>
      <c r="N47" s="84"/>
    </row>
  </sheetData>
  <sheetProtection algorithmName="SHA-512" hashValue="8LKJ7AlyQkVum6sve8pYTeiOvSanArVGPgSmavNCemkKWfQQfrjY7Vh5CGqgdmBqGfQAU6Ijj1kbSv3G1EbDuw==" saltValue="vqMpq1/P0jnOG1sNdpPxgQ==" spinCount="100000" sheet="1" objects="1" scenarios="1"/>
  <mergeCells count="12">
    <mergeCell ref="A46:N47"/>
    <mergeCell ref="F3:F45"/>
    <mergeCell ref="N26:N30"/>
    <mergeCell ref="N31:N35"/>
    <mergeCell ref="N36:N40"/>
    <mergeCell ref="N41:N45"/>
    <mergeCell ref="N17:N25"/>
    <mergeCell ref="N5:N15"/>
    <mergeCell ref="A1:N1"/>
    <mergeCell ref="A3:E3"/>
    <mergeCell ref="G3:K3"/>
    <mergeCell ref="L3:M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1"/>
  <sheetViews>
    <sheetView zoomScaleNormal="100" workbookViewId="0">
      <selection activeCell="V26" sqref="V26"/>
    </sheetView>
  </sheetViews>
  <sheetFormatPr defaultColWidth="9.140625" defaultRowHeight="12.75" x14ac:dyDescent="0.2"/>
  <cols>
    <col min="1" max="16384" width="9.140625" style="25"/>
  </cols>
  <sheetData>
    <row r="1" spans="1:10" ht="21" customHeight="1" x14ac:dyDescent="0.2">
      <c r="A1" s="94" t="s">
        <v>49</v>
      </c>
      <c r="B1" s="94"/>
      <c r="C1" s="94"/>
      <c r="D1" s="94"/>
      <c r="E1" s="94"/>
      <c r="F1" s="94"/>
      <c r="G1" s="94"/>
      <c r="H1" s="94"/>
      <c r="I1" s="94"/>
      <c r="J1" s="94"/>
    </row>
    <row r="2" spans="1:10" ht="15.75" customHeight="1" x14ac:dyDescent="0.2">
      <c r="A2" s="94"/>
      <c r="B2" s="94"/>
      <c r="C2" s="94"/>
      <c r="D2" s="94"/>
      <c r="E2" s="94"/>
      <c r="F2" s="94"/>
      <c r="G2" s="94"/>
      <c r="H2" s="94"/>
      <c r="I2" s="94"/>
      <c r="J2" s="94"/>
    </row>
    <row r="3" spans="1:10" ht="15.75" customHeight="1" x14ac:dyDescent="0.2">
      <c r="A3" s="26"/>
      <c r="B3" s="26"/>
      <c r="C3" s="26"/>
      <c r="D3" s="26"/>
      <c r="E3" s="26"/>
      <c r="F3" s="26"/>
      <c r="G3" s="26"/>
      <c r="H3" s="26"/>
      <c r="I3" s="26"/>
      <c r="J3" s="26"/>
    </row>
    <row r="4" spans="1:10" ht="15.75" customHeight="1" x14ac:dyDescent="0.2">
      <c r="A4" s="93" t="s">
        <v>63</v>
      </c>
      <c r="B4" s="93"/>
      <c r="C4" s="93"/>
      <c r="D4" s="93"/>
      <c r="E4" s="93"/>
      <c r="F4" s="93"/>
      <c r="G4" s="93"/>
      <c r="H4" s="93"/>
      <c r="I4" s="93"/>
      <c r="J4" s="93"/>
    </row>
    <row r="5" spans="1:10" ht="15.75" customHeight="1" x14ac:dyDescent="0.2">
      <c r="A5" s="93"/>
      <c r="B5" s="93"/>
      <c r="C5" s="93"/>
      <c r="D5" s="93"/>
      <c r="E5" s="93"/>
      <c r="F5" s="93"/>
      <c r="G5" s="93"/>
      <c r="H5" s="93"/>
      <c r="I5" s="93"/>
      <c r="J5" s="93"/>
    </row>
    <row r="6" spans="1:10" ht="15.75" customHeight="1" x14ac:dyDescent="0.2">
      <c r="A6" s="93"/>
      <c r="B6" s="93"/>
      <c r="C6" s="93"/>
      <c r="D6" s="93"/>
      <c r="E6" s="93"/>
      <c r="F6" s="93"/>
      <c r="G6" s="93"/>
      <c r="H6" s="93"/>
      <c r="I6" s="93"/>
      <c r="J6" s="93"/>
    </row>
    <row r="7" spans="1:10" ht="18.75" x14ac:dyDescent="0.25">
      <c r="A7" s="27"/>
      <c r="B7" s="28" t="s">
        <v>50</v>
      </c>
      <c r="C7" s="27"/>
      <c r="D7" s="27"/>
      <c r="E7" s="27"/>
      <c r="F7" s="27"/>
      <c r="G7" s="27"/>
      <c r="H7" s="27"/>
      <c r="I7" s="27"/>
      <c r="J7" s="27"/>
    </row>
    <row r="8" spans="1:10" ht="18.75" x14ac:dyDescent="0.25">
      <c r="A8" s="27"/>
      <c r="B8" s="28" t="s">
        <v>51</v>
      </c>
      <c r="C8" s="27"/>
      <c r="D8" s="27"/>
      <c r="E8" s="27"/>
      <c r="F8" s="27"/>
      <c r="G8" s="27"/>
      <c r="H8" s="27"/>
      <c r="I8" s="27"/>
      <c r="J8" s="27"/>
    </row>
    <row r="9" spans="1:10" ht="18.75" x14ac:dyDescent="0.25">
      <c r="A9" s="27"/>
      <c r="B9" s="28" t="s">
        <v>52</v>
      </c>
      <c r="C9" s="27"/>
      <c r="D9" s="27"/>
      <c r="E9" s="27"/>
      <c r="F9" s="27"/>
      <c r="G9" s="27"/>
      <c r="H9" s="27"/>
      <c r="I9" s="27"/>
      <c r="J9" s="27"/>
    </row>
    <row r="10" spans="1:10" ht="18.75" x14ac:dyDescent="0.25">
      <c r="A10" s="27"/>
      <c r="B10" s="28" t="s">
        <v>53</v>
      </c>
      <c r="C10" s="27"/>
      <c r="D10" s="27"/>
      <c r="E10" s="27"/>
      <c r="F10" s="27"/>
      <c r="G10" s="27"/>
      <c r="H10" s="27"/>
      <c r="I10" s="27"/>
      <c r="J10" s="27"/>
    </row>
    <row r="11" spans="1:10" ht="18.75" x14ac:dyDescent="0.25">
      <c r="A11" s="27"/>
      <c r="B11" s="28"/>
      <c r="C11" s="27"/>
      <c r="D11" s="27"/>
      <c r="E11" s="27"/>
      <c r="F11" s="27"/>
      <c r="G11" s="27"/>
      <c r="H11" s="27"/>
      <c r="I11" s="27"/>
      <c r="J11" s="27"/>
    </row>
    <row r="12" spans="1:10" ht="18.75" x14ac:dyDescent="0.25">
      <c r="A12" s="29" t="s">
        <v>54</v>
      </c>
      <c r="B12" s="27"/>
      <c r="C12" s="27"/>
      <c r="D12" s="27"/>
      <c r="E12" s="27"/>
      <c r="F12" s="27"/>
      <c r="G12" s="27"/>
      <c r="H12" s="27"/>
      <c r="I12" s="27"/>
      <c r="J12" s="27"/>
    </row>
    <row r="13" spans="1:10" ht="18.75" x14ac:dyDescent="0.25">
      <c r="A13" s="29"/>
      <c r="B13" s="27"/>
      <c r="C13" s="27"/>
      <c r="D13" s="27"/>
      <c r="E13" s="27"/>
      <c r="F13" s="27"/>
      <c r="G13" s="27"/>
      <c r="H13" s="27"/>
      <c r="I13" s="27"/>
      <c r="J13" s="27"/>
    </row>
    <row r="14" spans="1:10" ht="18.75" x14ac:dyDescent="0.25">
      <c r="A14" s="28" t="s">
        <v>56</v>
      </c>
      <c r="B14" s="27"/>
      <c r="C14" s="27"/>
      <c r="D14" s="27"/>
      <c r="E14" s="27"/>
      <c r="F14" s="27"/>
      <c r="G14" s="27"/>
      <c r="H14" s="27"/>
      <c r="I14" s="27"/>
      <c r="J14" s="27"/>
    </row>
    <row r="15" spans="1:10" ht="18.75" x14ac:dyDescent="0.25">
      <c r="A15" s="28" t="s">
        <v>55</v>
      </c>
      <c r="B15" s="27"/>
      <c r="C15" s="27"/>
      <c r="D15" s="27"/>
      <c r="E15" s="27"/>
      <c r="F15" s="27"/>
      <c r="G15" s="27"/>
      <c r="H15" s="27"/>
      <c r="I15" s="27"/>
      <c r="J15" s="27"/>
    </row>
    <row r="16" spans="1:10" ht="18.75" x14ac:dyDescent="0.25">
      <c r="A16" s="28"/>
      <c r="B16" s="27"/>
      <c r="C16" s="27"/>
      <c r="D16" s="27"/>
      <c r="E16" s="27"/>
      <c r="F16" s="27"/>
      <c r="G16" s="27"/>
      <c r="H16" s="27"/>
      <c r="I16" s="27"/>
      <c r="J16" s="27"/>
    </row>
    <row r="17" spans="1:10" ht="18.75" x14ac:dyDescent="0.25">
      <c r="A17" s="27"/>
      <c r="B17" s="28" t="s">
        <v>57</v>
      </c>
      <c r="C17" s="27"/>
      <c r="D17" s="27"/>
      <c r="E17" s="27"/>
      <c r="F17" s="27"/>
      <c r="G17" s="27"/>
      <c r="H17" s="27"/>
      <c r="I17" s="27"/>
      <c r="J17" s="27"/>
    </row>
    <row r="18" spans="1:10" ht="18.75" x14ac:dyDescent="0.25">
      <c r="A18" s="27"/>
      <c r="B18" s="28" t="s">
        <v>58</v>
      </c>
      <c r="C18" s="27"/>
      <c r="D18" s="27"/>
      <c r="E18" s="27"/>
      <c r="F18" s="27"/>
      <c r="G18" s="27"/>
      <c r="H18" s="27"/>
      <c r="I18" s="27"/>
      <c r="J18" s="27"/>
    </row>
    <row r="19" spans="1:10" ht="18.75" x14ac:dyDescent="0.25">
      <c r="A19" s="27"/>
      <c r="B19" s="28" t="s">
        <v>59</v>
      </c>
      <c r="C19" s="27"/>
      <c r="D19" s="27"/>
      <c r="E19" s="27"/>
      <c r="F19" s="27"/>
      <c r="G19" s="27"/>
      <c r="H19" s="27"/>
      <c r="I19" s="27"/>
      <c r="J19" s="27"/>
    </row>
    <row r="20" spans="1:10" ht="18.75" x14ac:dyDescent="0.25">
      <c r="A20" s="27"/>
      <c r="B20" s="28" t="s">
        <v>60</v>
      </c>
      <c r="C20" s="27"/>
      <c r="D20" s="27"/>
      <c r="E20" s="27"/>
      <c r="F20" s="27"/>
      <c r="G20" s="27"/>
      <c r="H20" s="27"/>
      <c r="I20" s="27"/>
      <c r="J20" s="27"/>
    </row>
    <row r="21" spans="1:10" ht="18.75" x14ac:dyDescent="0.25">
      <c r="A21" s="27"/>
      <c r="B21" s="28" t="s">
        <v>61</v>
      </c>
      <c r="C21" s="27"/>
      <c r="D21" s="27"/>
      <c r="E21" s="27"/>
      <c r="F21" s="27"/>
      <c r="G21" s="27"/>
      <c r="H21" s="27"/>
      <c r="I21" s="27"/>
      <c r="J21" s="27"/>
    </row>
    <row r="22" spans="1:10" ht="18.75" x14ac:dyDescent="0.25">
      <c r="A22" s="27"/>
      <c r="B22" s="28"/>
      <c r="C22" s="27"/>
      <c r="D22" s="27"/>
      <c r="E22" s="27"/>
      <c r="F22" s="27"/>
      <c r="G22" s="27"/>
      <c r="H22" s="27"/>
      <c r="I22" s="27"/>
      <c r="J22" s="27"/>
    </row>
    <row r="23" spans="1:10" ht="15.75" customHeight="1" x14ac:dyDescent="0.2">
      <c r="A23" s="93" t="s">
        <v>62</v>
      </c>
      <c r="B23" s="93"/>
      <c r="C23" s="93"/>
      <c r="D23" s="93"/>
      <c r="E23" s="93"/>
      <c r="F23" s="93"/>
      <c r="G23" s="93"/>
      <c r="H23" s="93"/>
      <c r="I23" s="93"/>
      <c r="J23" s="93"/>
    </row>
    <row r="24" spans="1:10" ht="15.75" customHeight="1" x14ac:dyDescent="0.2">
      <c r="A24" s="93"/>
      <c r="B24" s="93"/>
      <c r="C24" s="93"/>
      <c r="D24" s="93"/>
      <c r="E24" s="93"/>
      <c r="F24" s="93"/>
      <c r="G24" s="93"/>
      <c r="H24" s="93"/>
      <c r="I24" s="93"/>
      <c r="J24" s="93"/>
    </row>
    <row r="25" spans="1:10" ht="15.75" customHeight="1" x14ac:dyDescent="0.2">
      <c r="A25" s="93"/>
      <c r="B25" s="93"/>
      <c r="C25" s="93"/>
      <c r="D25" s="93"/>
      <c r="E25" s="93"/>
      <c r="F25" s="93"/>
      <c r="G25" s="93"/>
      <c r="H25" s="93"/>
      <c r="I25" s="93"/>
      <c r="J25" s="93"/>
    </row>
    <row r="26" spans="1:10" ht="15.75" customHeight="1" x14ac:dyDescent="0.2">
      <c r="A26" s="93"/>
      <c r="B26" s="93"/>
      <c r="C26" s="93"/>
      <c r="D26" s="93"/>
      <c r="E26" s="93"/>
      <c r="F26" s="93"/>
      <c r="G26" s="93"/>
      <c r="H26" s="93"/>
      <c r="I26" s="93"/>
      <c r="J26" s="93"/>
    </row>
    <row r="27" spans="1:10" ht="18.75" x14ac:dyDescent="0.25">
      <c r="A27" s="28"/>
      <c r="B27" s="27"/>
      <c r="C27" s="27"/>
      <c r="D27" s="27"/>
      <c r="E27" s="27"/>
      <c r="F27" s="27"/>
      <c r="G27" s="27"/>
      <c r="H27" s="27"/>
      <c r="I27" s="27"/>
      <c r="J27" s="27"/>
    </row>
    <row r="28" spans="1:10" ht="15" customHeight="1" x14ac:dyDescent="0.2">
      <c r="A28" s="95" t="s">
        <v>64</v>
      </c>
      <c r="B28" s="95"/>
      <c r="C28" s="95"/>
      <c r="D28" s="95"/>
      <c r="E28" s="95"/>
      <c r="F28" s="95"/>
      <c r="G28" s="95"/>
      <c r="H28" s="95"/>
      <c r="I28" s="95"/>
      <c r="J28" s="95"/>
    </row>
    <row r="29" spans="1:10" ht="15.75" customHeight="1" x14ac:dyDescent="0.2">
      <c r="A29" s="95"/>
      <c r="B29" s="95"/>
      <c r="C29" s="95"/>
      <c r="D29" s="95"/>
      <c r="E29" s="95"/>
      <c r="F29" s="95"/>
      <c r="G29" s="95"/>
      <c r="H29" s="95"/>
      <c r="I29" s="95"/>
      <c r="J29" s="95"/>
    </row>
    <row r="30" spans="1:10" ht="15" customHeight="1" x14ac:dyDescent="0.2">
      <c r="A30" s="95"/>
      <c r="B30" s="95"/>
      <c r="C30" s="95"/>
      <c r="D30" s="95"/>
      <c r="E30" s="95"/>
      <c r="F30" s="95"/>
      <c r="G30" s="95"/>
      <c r="H30" s="95"/>
      <c r="I30" s="95"/>
      <c r="J30" s="95"/>
    </row>
    <row r="31" spans="1:10" ht="12.75" customHeight="1" x14ac:dyDescent="0.2">
      <c r="A31" s="95"/>
      <c r="B31" s="95"/>
      <c r="C31" s="95"/>
      <c r="D31" s="95"/>
      <c r="E31" s="95"/>
      <c r="F31" s="95"/>
      <c r="G31" s="95"/>
      <c r="H31" s="95"/>
      <c r="I31" s="95"/>
      <c r="J31" s="95"/>
    </row>
  </sheetData>
  <sheetProtection algorithmName="SHA-512" hashValue="FNEREe+qxWc89UdM3KbUDncXVxZH3dIlQIVpqR9EUr8/2ZxEAl5ZQ+5PperdHFBhnpNVV8/pRIdoDM5PnfypKA==" saltValue="EqnyBHIauBuIPSyPC2hCgA==" spinCount="100000" sheet="1" objects="1" scenarios="1"/>
  <mergeCells count="4">
    <mergeCell ref="A4:J6"/>
    <mergeCell ref="A1:J2"/>
    <mergeCell ref="A28:J31"/>
    <mergeCell ref="A23:J26"/>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8"/>
  <sheetViews>
    <sheetView workbookViewId="0">
      <selection activeCell="D15" sqref="D15"/>
    </sheetView>
  </sheetViews>
  <sheetFormatPr defaultColWidth="9.140625" defaultRowHeight="12.75" x14ac:dyDescent="0.2"/>
  <cols>
    <col min="1" max="1" width="32.5703125" style="3" bestFit="1" customWidth="1"/>
    <col min="2" max="2" width="10.5703125" style="3" bestFit="1" customWidth="1"/>
    <col min="3" max="3" width="7.5703125" style="3" bestFit="1" customWidth="1"/>
    <col min="4" max="4" width="6.5703125" style="3" bestFit="1" customWidth="1"/>
    <col min="5" max="5" width="9.140625" style="3"/>
    <col min="6" max="6" width="11.42578125" style="3" hidden="1" customWidth="1"/>
    <col min="7" max="8" width="9.140625" style="3" hidden="1" customWidth="1"/>
    <col min="9" max="10" width="9.140625" style="3"/>
    <col min="11" max="11" width="5.5703125" style="3" bestFit="1" customWidth="1"/>
    <col min="12" max="12" width="5" style="3" bestFit="1" customWidth="1"/>
    <col min="13" max="13" width="7.140625" style="3" bestFit="1" customWidth="1"/>
    <col min="14" max="16384" width="9.140625" style="3"/>
  </cols>
  <sheetData>
    <row r="1" spans="1:8" ht="20.25" x14ac:dyDescent="0.3">
      <c r="A1" s="96" t="s">
        <v>19</v>
      </c>
      <c r="B1" s="96"/>
      <c r="C1" s="96"/>
      <c r="D1" s="96"/>
      <c r="E1" s="96"/>
    </row>
    <row r="4" spans="1:8" x14ac:dyDescent="0.2">
      <c r="A4" s="22" t="s">
        <v>5</v>
      </c>
      <c r="B4" s="17" t="s">
        <v>6</v>
      </c>
      <c r="F4" s="1" t="s">
        <v>25</v>
      </c>
      <c r="G4" s="4">
        <f>IF(B4="Male", 2,IF(B4="Female",3,"Select Sex"))</f>
        <v>2</v>
      </c>
    </row>
    <row r="5" spans="1:8" x14ac:dyDescent="0.2">
      <c r="A5" s="22" t="s">
        <v>8</v>
      </c>
      <c r="B5" s="18">
        <v>180</v>
      </c>
      <c r="F5" s="1"/>
      <c r="G5" s="2"/>
    </row>
    <row r="6" spans="1:8" x14ac:dyDescent="0.2">
      <c r="A6" s="23" t="s">
        <v>20</v>
      </c>
      <c r="B6" s="15">
        <f>B5*0.45359237</f>
        <v>81.646626600000005</v>
      </c>
      <c r="C6" s="4"/>
      <c r="F6" s="1"/>
      <c r="G6" s="2"/>
    </row>
    <row r="7" spans="1:8" x14ac:dyDescent="0.2">
      <c r="A7" s="22" t="s">
        <v>12</v>
      </c>
      <c r="B7" s="18" t="s">
        <v>0</v>
      </c>
      <c r="C7" s="2"/>
      <c r="D7" s="5"/>
    </row>
    <row r="8" spans="1:8" x14ac:dyDescent="0.2">
      <c r="A8" s="22" t="s">
        <v>21</v>
      </c>
      <c r="B8" s="14">
        <f>VLOOKUP(B7,F12:H17,G4)</f>
        <v>50</v>
      </c>
      <c r="C8" s="4"/>
      <c r="D8" s="5"/>
      <c r="F8" s="1" t="s">
        <v>15</v>
      </c>
      <c r="G8" s="3">
        <f>IF(B4="Male",10.7,10.26)</f>
        <v>10.7</v>
      </c>
    </row>
    <row r="9" spans="1:8" x14ac:dyDescent="0.2">
      <c r="A9" s="22" t="s">
        <v>22</v>
      </c>
      <c r="B9" s="19">
        <v>0.99</v>
      </c>
      <c r="F9" s="1" t="s">
        <v>14</v>
      </c>
      <c r="G9" s="7">
        <f>IF(B4="Male",-0.9,-0.93)</f>
        <v>-0.9</v>
      </c>
    </row>
    <row r="10" spans="1:8" x14ac:dyDescent="0.2">
      <c r="A10" s="22" t="s">
        <v>13</v>
      </c>
      <c r="B10" s="14">
        <f>B8*B9</f>
        <v>49.5</v>
      </c>
      <c r="C10" s="6"/>
      <c r="F10" s="1" t="s">
        <v>16</v>
      </c>
      <c r="G10" s="3">
        <f>IF(B4="Male",0.9,0.93)</f>
        <v>0.9</v>
      </c>
    </row>
    <row r="12" spans="1:8" x14ac:dyDescent="0.2">
      <c r="A12" s="22" t="s">
        <v>11</v>
      </c>
      <c r="B12" s="14">
        <f>FLOOR(B13,1)</f>
        <v>7</v>
      </c>
      <c r="C12" s="13" t="s">
        <v>9</v>
      </c>
      <c r="D12" s="15">
        <f>D13*60</f>
        <v>23.899465553333297</v>
      </c>
      <c r="E12" s="12" t="s">
        <v>10</v>
      </c>
      <c r="F12" s="2"/>
      <c r="G12" s="4" t="s">
        <v>6</v>
      </c>
      <c r="H12" s="4" t="s">
        <v>7</v>
      </c>
    </row>
    <row r="13" spans="1:8" hidden="1" x14ac:dyDescent="0.2">
      <c r="B13" s="9">
        <f>(((B10*B6)/1000)-G8)/G9</f>
        <v>7.3983244258888883</v>
      </c>
      <c r="C13" s="8"/>
      <c r="D13" s="10">
        <f>B13-B12</f>
        <v>0.39832442588888828</v>
      </c>
      <c r="F13" s="11" t="s">
        <v>3</v>
      </c>
      <c r="G13" s="2">
        <v>53</v>
      </c>
      <c r="H13" s="2">
        <v>33</v>
      </c>
    </row>
    <row r="14" spans="1:8" x14ac:dyDescent="0.2">
      <c r="F14" s="4" t="s">
        <v>0</v>
      </c>
      <c r="G14" s="2">
        <v>50</v>
      </c>
      <c r="H14" s="2">
        <v>30</v>
      </c>
    </row>
    <row r="15" spans="1:8" x14ac:dyDescent="0.2">
      <c r="A15" s="22" t="s">
        <v>17</v>
      </c>
      <c r="B15" s="20">
        <v>7</v>
      </c>
      <c r="C15" s="16" t="s">
        <v>9</v>
      </c>
      <c r="D15" s="21">
        <v>36</v>
      </c>
      <c r="E15" s="16" t="s">
        <v>10</v>
      </c>
      <c r="F15" s="4" t="s">
        <v>1</v>
      </c>
      <c r="G15" s="2">
        <v>45</v>
      </c>
      <c r="H15" s="2">
        <v>27</v>
      </c>
    </row>
    <row r="16" spans="1:8" x14ac:dyDescent="0.2">
      <c r="A16" s="22" t="s">
        <v>23</v>
      </c>
      <c r="B16" s="15">
        <f>((G8-(G10*B17))*1000)/B6</f>
        <v>47.276907335201514</v>
      </c>
      <c r="F16" s="4" t="s">
        <v>2</v>
      </c>
      <c r="G16" s="2">
        <v>43</v>
      </c>
      <c r="H16" s="2">
        <v>24</v>
      </c>
    </row>
    <row r="17" spans="1:8" hidden="1" x14ac:dyDescent="0.2">
      <c r="A17" s="3" t="s">
        <v>18</v>
      </c>
      <c r="B17" s="7">
        <f>B15+D17</f>
        <v>7.6</v>
      </c>
      <c r="D17" s="3">
        <f>D15/60</f>
        <v>0.6</v>
      </c>
      <c r="F17" s="4" t="s">
        <v>4</v>
      </c>
      <c r="G17" s="2">
        <v>41</v>
      </c>
      <c r="H17" s="2">
        <v>23</v>
      </c>
    </row>
    <row r="18" spans="1:8" x14ac:dyDescent="0.2">
      <c r="A18" s="22" t="s">
        <v>24</v>
      </c>
      <c r="B18" s="24">
        <f>B16/B8</f>
        <v>0.94553814670403025</v>
      </c>
    </row>
  </sheetData>
  <sheetProtection algorithmName="SHA-512" hashValue="J0CWOiMx/EoSixRqnUDBs/dAGo1mcyzWKfIcaBepH5zBNgy66wRcUSnm+MKNmEedHMp6VAG2bezcfgJK3d3XnQ==" saltValue="DfoAe15+Opw7610EzHRDlg==" spinCount="100000" sheet="1" objects="1" scenarios="1" selectLockedCells="1"/>
  <mergeCells count="1">
    <mergeCell ref="A1:E1"/>
  </mergeCells>
  <dataValidations count="2">
    <dataValidation type="list" allowBlank="1" showInputMessage="1" showErrorMessage="1" sqref="B7">
      <formula1>$F$13:$F$17</formula1>
    </dataValidation>
    <dataValidation type="list" allowBlank="1" showInputMessage="1" showErrorMessage="1" sqref="B4">
      <formula1>$G$12:$H$12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Concept 2 Rower Summary</vt:lpstr>
      <vt:lpstr>VO2 Max Chart</vt:lpstr>
      <vt:lpstr>Estimate Percentage Output</vt:lpstr>
      <vt:lpstr>Time and Percentage Calculator</vt:lpstr>
      <vt:lpstr>'Estimate Percentage Output'!Print_Area</vt:lpstr>
    </vt:vector>
  </TitlesOfParts>
  <Company>TXDPS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Bage, Debbie</cp:lastModifiedBy>
  <cp:lastPrinted>2014-07-29T18:17:22Z</cp:lastPrinted>
  <dcterms:created xsi:type="dcterms:W3CDTF">2011-02-24T22:22:04Z</dcterms:created>
  <dcterms:modified xsi:type="dcterms:W3CDTF">2018-01-10T16:14:59Z</dcterms:modified>
</cp:coreProperties>
</file>