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jt06509\AppData\Local\Microsoft\Windows\INetCache\Content.Outlook\ZBOW200U\"/>
    </mc:Choice>
  </mc:AlternateContent>
  <bookViews>
    <workbookView xWindow="675" yWindow="285" windowWidth="15600" windowHeight="8730"/>
  </bookViews>
  <sheets>
    <sheet name="THP-71A" sheetId="1" r:id="rId1"/>
    <sheet name="THP-71A (Cont.)" sheetId="5" r:id="rId2"/>
    <sheet name="THP-71 Standalone" sheetId="6" r:id="rId3"/>
    <sheet name="Region Crosswalk" sheetId="7" r:id="rId4"/>
    <sheet name="Overtime Crosswalk" sheetId="8" r:id="rId5"/>
  </sheets>
  <externalReferences>
    <externalReference r:id="rId6"/>
  </externalReferences>
  <definedNames>
    <definedName name="_xlnm._FilterDatabase" localSheetId="0" hidden="1">'THP-71A'!$B$8:$N$15</definedName>
    <definedName name="_xlnm._FilterDatabase" localSheetId="1" hidden="1">'THP-71A (Cont.)'!$B$8:$N$15</definedName>
    <definedName name="ACTIVITY">[1]Lists!$A$2:$A$11</definedName>
    <definedName name="FuelLoc">[1]Lists!$S$2:$S$4</definedName>
    <definedName name="FuelType">[1]Lists!$T$2:$T$4</definedName>
    <definedName name="List">[1]Activity!$M$15:$P$203</definedName>
    <definedName name="MNTH">[1]Lists!$L$2:$L$13</definedName>
    <definedName name="OT1LIST">OFFSET([1]Lists!$I$1,1,0,MAX([1]Lists!$G:$G),1)</definedName>
    <definedName name="OtherDPSVeh">OFFSET([1]Setup!$AB$19,0,0,[1]Setup!$AG$18,1)</definedName>
    <definedName name="OTINDEX1">OFFSET([1]Setup!$S$20,0,0,COUNTA([1]Setup!$S$20:$S$25),1)</definedName>
    <definedName name="_xlnm.Print_Area" localSheetId="2">'THP-71 Standalone'!$A$1:$AB$50</definedName>
    <definedName name="_xlnm.Print_Area" localSheetId="0">'THP-71A'!$A$1:$O$58</definedName>
    <definedName name="_xlnm.Print_Area" localSheetId="1">'THP-71A (Cont.)'!$A$1:$Q$59</definedName>
    <definedName name="RANK">[1]Lists!$D$2:$D$14</definedName>
    <definedName name="vehlist">OFFSET([1]Setup!$AB$19,0,0,MATCH("*",[1]Setup!$AB$19:$AB$25,-1),1)</definedName>
  </definedNames>
  <calcPr calcId="162913"/>
</workbook>
</file>

<file path=xl/calcChain.xml><?xml version="1.0" encoding="utf-8"?>
<calcChain xmlns="http://schemas.openxmlformats.org/spreadsheetml/2006/main">
  <c r="W9" i="6" l="1"/>
  <c r="AF14" i="6" l="1"/>
  <c r="AF12" i="6"/>
  <c r="AJ53" i="6"/>
  <c r="AI53" i="6"/>
  <c r="AN15" i="6"/>
  <c r="AO10" i="6"/>
  <c r="AO9" i="6"/>
  <c r="AO8" i="6"/>
  <c r="AO7" i="6"/>
  <c r="AO6" i="6"/>
  <c r="AO5" i="6"/>
  <c r="AO4" i="6"/>
  <c r="AO2" i="6" s="1"/>
  <c r="AK3" i="6"/>
  <c r="AI55" i="6" l="1"/>
  <c r="AI56" i="6" s="1"/>
  <c r="AI63" i="6" s="1"/>
  <c r="AI64" i="6" s="1"/>
  <c r="AI65" i="6" s="1"/>
  <c r="AI66" i="6" s="1"/>
  <c r="AI57" i="6"/>
  <c r="AI58" i="6" s="1"/>
  <c r="AI59" i="6" s="1"/>
  <c r="AI60" i="6" s="1"/>
  <c r="N36" i="6" l="1"/>
  <c r="H36" i="6"/>
  <c r="X35" i="6"/>
  <c r="F35" i="6"/>
  <c r="Y16" i="6"/>
  <c r="T16" i="6"/>
  <c r="AY15" i="6"/>
  <c r="AZ15" i="6" s="1"/>
  <c r="AX15" i="6"/>
  <c r="AY14" i="6"/>
  <c r="AZ14" i="6" s="1"/>
  <c r="AX14" i="6"/>
  <c r="AY13" i="6"/>
  <c r="AZ13" i="6" s="1"/>
  <c r="AX13" i="6"/>
  <c r="AY12" i="6"/>
  <c r="AZ12" i="6" s="1"/>
  <c r="AX12" i="6"/>
  <c r="AY11" i="6"/>
  <c r="AZ11" i="6" s="1"/>
  <c r="AX11" i="6"/>
  <c r="AY10" i="6"/>
  <c r="AZ10" i="6" s="1"/>
  <c r="AX10" i="6"/>
  <c r="D10" i="6" l="1"/>
  <c r="S30" i="6" l="1"/>
  <c r="F10" i="6"/>
  <c r="D11" i="6" s="1"/>
  <c r="L10" i="6"/>
  <c r="X30" i="6"/>
  <c r="D30" i="6"/>
  <c r="AF4" i="6" l="1"/>
  <c r="AE3" i="6"/>
  <c r="AE4" i="6"/>
  <c r="P10" i="6"/>
  <c r="U10" i="6" s="1"/>
  <c r="AE6" i="6"/>
  <c r="AE5" i="6"/>
  <c r="X31" i="6"/>
  <c r="F11" i="6"/>
  <c r="S31" i="6"/>
  <c r="D31" i="6"/>
  <c r="L11" i="6"/>
  <c r="AF6" i="6" s="1"/>
  <c r="F30" i="6"/>
  <c r="U30" i="6"/>
  <c r="P11" i="6" l="1"/>
  <c r="AF8" i="6"/>
  <c r="AE8" i="6"/>
  <c r="AE7" i="6"/>
  <c r="U11" i="6"/>
  <c r="S11" i="6" s="1"/>
  <c r="S10" i="6"/>
  <c r="X10" i="6"/>
  <c r="Z10" i="6" s="1"/>
  <c r="F31" i="6"/>
  <c r="D12" i="6"/>
  <c r="U31" i="6"/>
  <c r="J47" i="5"/>
  <c r="J48" i="5"/>
  <c r="J49" i="5"/>
  <c r="J50" i="5"/>
  <c r="J51" i="5"/>
  <c r="J52" i="5"/>
  <c r="J53" i="5"/>
  <c r="J54" i="5"/>
  <c r="J55" i="5"/>
  <c r="G47" i="5"/>
  <c r="G48" i="5"/>
  <c r="G49" i="5"/>
  <c r="G50" i="5"/>
  <c r="G51" i="5"/>
  <c r="G52" i="5"/>
  <c r="G53" i="5"/>
  <c r="G54" i="5"/>
  <c r="G55" i="5"/>
  <c r="Q47" i="5"/>
  <c r="Q48" i="5"/>
  <c r="Q49" i="5"/>
  <c r="Q50" i="5"/>
  <c r="Q51" i="5"/>
  <c r="Q52" i="5"/>
  <c r="Q53" i="5"/>
  <c r="Q54" i="5"/>
  <c r="Q55" i="5"/>
  <c r="Q46" i="5"/>
  <c r="X11" i="6" l="1"/>
  <c r="Z11" i="6" s="1"/>
  <c r="X32" i="6"/>
  <c r="F12" i="6"/>
  <c r="S32" i="6"/>
  <c r="L12" i="6"/>
  <c r="D32" i="6"/>
  <c r="J46" i="5"/>
  <c r="G46" i="5"/>
  <c r="Q45" i="5"/>
  <c r="J45" i="5"/>
  <c r="G45" i="5"/>
  <c r="Q44" i="5"/>
  <c r="J44" i="5"/>
  <c r="G44" i="5"/>
  <c r="Q43" i="5"/>
  <c r="J43" i="5"/>
  <c r="G43" i="5"/>
  <c r="Q42" i="5"/>
  <c r="J42" i="5"/>
  <c r="G42" i="5"/>
  <c r="Q41" i="5"/>
  <c r="J41" i="5"/>
  <c r="G41" i="5"/>
  <c r="Q40" i="5"/>
  <c r="J40" i="5"/>
  <c r="G40" i="5"/>
  <c r="Q39" i="5"/>
  <c r="J39" i="5"/>
  <c r="G39" i="5"/>
  <c r="Q38" i="5"/>
  <c r="J38" i="5"/>
  <c r="G38" i="5"/>
  <c r="Q37" i="5"/>
  <c r="J37" i="5"/>
  <c r="G37" i="5"/>
  <c r="Q36" i="5"/>
  <c r="J36" i="5"/>
  <c r="G36" i="5"/>
  <c r="Q35" i="5"/>
  <c r="J35" i="5"/>
  <c r="G35" i="5"/>
  <c r="Q34" i="5"/>
  <c r="J34" i="5"/>
  <c r="G34" i="5"/>
  <c r="Q33" i="5"/>
  <c r="J33" i="5"/>
  <c r="G33" i="5"/>
  <c r="Q32" i="5"/>
  <c r="J32" i="5"/>
  <c r="G32" i="5"/>
  <c r="Q31" i="5"/>
  <c r="J31" i="5"/>
  <c r="G31" i="5"/>
  <c r="Q30" i="5"/>
  <c r="J30" i="5"/>
  <c r="G30" i="5"/>
  <c r="Q29" i="5"/>
  <c r="J29" i="5"/>
  <c r="G29" i="5"/>
  <c r="Q28" i="5"/>
  <c r="J28" i="5"/>
  <c r="G28" i="5"/>
  <c r="Q27" i="5"/>
  <c r="J27" i="5"/>
  <c r="G27" i="5"/>
  <c r="Q26" i="5"/>
  <c r="J26" i="5"/>
  <c r="G26" i="5"/>
  <c r="Q25" i="5"/>
  <c r="J25" i="5"/>
  <c r="G25" i="5"/>
  <c r="Q24" i="5"/>
  <c r="J24" i="5"/>
  <c r="G24" i="5"/>
  <c r="Q23" i="5"/>
  <c r="J23" i="5"/>
  <c r="G23" i="5"/>
  <c r="Q22" i="5"/>
  <c r="J22" i="5"/>
  <c r="G22" i="5"/>
  <c r="Q21" i="5"/>
  <c r="J21" i="5"/>
  <c r="G21" i="5"/>
  <c r="Q20" i="5"/>
  <c r="J20" i="5"/>
  <c r="G20" i="5"/>
  <c r="Q19" i="5"/>
  <c r="J19" i="5"/>
  <c r="G19" i="5"/>
  <c r="Q18" i="5"/>
  <c r="J18" i="5"/>
  <c r="G18" i="5"/>
  <c r="Q17" i="5"/>
  <c r="J17" i="5"/>
  <c r="G17" i="5"/>
  <c r="Q16" i="5"/>
  <c r="J16" i="5"/>
  <c r="G16" i="5"/>
  <c r="Q15" i="5"/>
  <c r="J15" i="5"/>
  <c r="G15" i="5"/>
  <c r="Q14" i="5"/>
  <c r="J14" i="5"/>
  <c r="G14" i="5"/>
  <c r="Q13" i="5"/>
  <c r="J13" i="5"/>
  <c r="G13" i="5"/>
  <c r="Q12" i="5"/>
  <c r="J12" i="5"/>
  <c r="G12" i="5"/>
  <c r="Q11" i="5"/>
  <c r="J11" i="5"/>
  <c r="G11" i="5"/>
  <c r="Q10" i="5"/>
  <c r="J10" i="5"/>
  <c r="G10" i="5"/>
  <c r="P12" i="6" l="1"/>
  <c r="AE9" i="6"/>
  <c r="AE10" i="6"/>
  <c r="U12" i="6"/>
  <c r="U32" i="6"/>
  <c r="D13" i="6"/>
  <c r="F32" i="6"/>
  <c r="G31" i="1"/>
  <c r="J31" i="1"/>
  <c r="O31" i="1"/>
  <c r="G32" i="1"/>
  <c r="J32" i="1"/>
  <c r="O32" i="1"/>
  <c r="G33" i="1"/>
  <c r="J33" i="1"/>
  <c r="O33" i="1"/>
  <c r="G34" i="1"/>
  <c r="J34" i="1"/>
  <c r="O34" i="1"/>
  <c r="G35" i="1"/>
  <c r="J35" i="1"/>
  <c r="O35" i="1"/>
  <c r="G36" i="1"/>
  <c r="J36" i="1"/>
  <c r="O36" i="1"/>
  <c r="G37" i="1"/>
  <c r="J37" i="1"/>
  <c r="O37" i="1"/>
  <c r="G38" i="1"/>
  <c r="J38" i="1"/>
  <c r="O38" i="1"/>
  <c r="G39" i="1"/>
  <c r="J39" i="1"/>
  <c r="O39" i="1"/>
  <c r="G29" i="1"/>
  <c r="J29" i="1"/>
  <c r="O29" i="1"/>
  <c r="G30" i="1"/>
  <c r="J30" i="1"/>
  <c r="O30" i="1"/>
  <c r="G40" i="1"/>
  <c r="J40" i="1"/>
  <c r="O40" i="1"/>
  <c r="G41" i="1"/>
  <c r="J41" i="1"/>
  <c r="O41" i="1"/>
  <c r="G42" i="1"/>
  <c r="J42" i="1"/>
  <c r="O42" i="1"/>
  <c r="G43" i="1"/>
  <c r="J43" i="1"/>
  <c r="O43" i="1"/>
  <c r="G44" i="1"/>
  <c r="J44" i="1"/>
  <c r="O44" i="1"/>
  <c r="G45" i="1"/>
  <c r="J45" i="1"/>
  <c r="O45" i="1"/>
  <c r="G46" i="1"/>
  <c r="J46" i="1"/>
  <c r="O46" i="1"/>
  <c r="O28" i="1"/>
  <c r="J28" i="1"/>
  <c r="G28" i="1"/>
  <c r="O27" i="1"/>
  <c r="J27" i="1"/>
  <c r="G27" i="1"/>
  <c r="O26" i="1"/>
  <c r="J26" i="1"/>
  <c r="G26" i="1"/>
  <c r="O25" i="1"/>
  <c r="J25" i="1"/>
  <c r="G25" i="1"/>
  <c r="O24" i="1"/>
  <c r="J24" i="1"/>
  <c r="G24" i="1"/>
  <c r="O23" i="1"/>
  <c r="J23" i="1"/>
  <c r="G23" i="1"/>
  <c r="O22" i="1"/>
  <c r="J22" i="1"/>
  <c r="G22" i="1"/>
  <c r="O21" i="1"/>
  <c r="J21" i="1"/>
  <c r="G21" i="1"/>
  <c r="O20" i="1"/>
  <c r="J20" i="1"/>
  <c r="G20" i="1"/>
  <c r="O19" i="1"/>
  <c r="J19" i="1"/>
  <c r="G19" i="1"/>
  <c r="O18" i="1"/>
  <c r="J18" i="1"/>
  <c r="G18" i="1"/>
  <c r="O17" i="1"/>
  <c r="J17" i="1"/>
  <c r="G17" i="1"/>
  <c r="O16" i="1"/>
  <c r="J16" i="1"/>
  <c r="G16" i="1"/>
  <c r="O15" i="1"/>
  <c r="J15" i="1"/>
  <c r="G15" i="1"/>
  <c r="O14" i="1"/>
  <c r="J14" i="1"/>
  <c r="G14" i="1"/>
  <c r="O13" i="1"/>
  <c r="J13" i="1"/>
  <c r="G13" i="1"/>
  <c r="O12" i="1"/>
  <c r="J12" i="1"/>
  <c r="G12" i="1"/>
  <c r="O11" i="1"/>
  <c r="J11" i="1"/>
  <c r="G11" i="1"/>
  <c r="O10" i="1"/>
  <c r="J10" i="1"/>
  <c r="G10" i="1"/>
  <c r="S12" i="6" l="1"/>
  <c r="X12" i="6"/>
  <c r="Z12" i="6" s="1"/>
  <c r="L13" i="6"/>
  <c r="AF10" i="6" s="1"/>
  <c r="D33" i="6"/>
  <c r="F13" i="6"/>
  <c r="X33" i="6"/>
  <c r="S33" i="6"/>
  <c r="P13" i="6" l="1"/>
  <c r="U13" i="6" s="1"/>
  <c r="AE12" i="6"/>
  <c r="AE11" i="6"/>
  <c r="U33" i="6"/>
  <c r="F33" i="6"/>
  <c r="D14" i="6"/>
  <c r="AI67" i="6" l="1"/>
  <c r="AD16" i="6"/>
  <c r="S13" i="6"/>
  <c r="X13" i="6"/>
  <c r="Z13" i="6" s="1"/>
  <c r="F14" i="6"/>
  <c r="X34" i="6"/>
  <c r="X36" i="6" s="1"/>
  <c r="L14" i="6"/>
  <c r="P14" i="6" s="1"/>
  <c r="D34" i="6"/>
  <c r="S34" i="6"/>
  <c r="AD17" i="6"/>
  <c r="U14" i="6" l="1"/>
  <c r="X14" i="6"/>
  <c r="Z14" i="6"/>
  <c r="P16" i="6"/>
  <c r="AE13" i="6"/>
  <c r="AE14" i="6"/>
  <c r="L16" i="6"/>
  <c r="U34" i="6"/>
  <c r="F34" i="6"/>
  <c r="S14" i="6" l="1"/>
  <c r="U16" i="6"/>
  <c r="S16" i="6" l="1"/>
  <c r="X16" i="6"/>
  <c r="Z16" i="6" s="1"/>
</calcChain>
</file>

<file path=xl/sharedStrings.xml><?xml version="1.0" encoding="utf-8"?>
<sst xmlns="http://schemas.openxmlformats.org/spreadsheetml/2006/main" count="1064" uniqueCount="487">
  <si>
    <t>TEXAS HIGHWAY PATROL</t>
  </si>
  <si>
    <t>OVERTIME PAYMENT AUTHORIZATION</t>
  </si>
  <si>
    <t xml:space="preserve">Page  </t>
  </si>
  <si>
    <t>of</t>
  </si>
  <si>
    <t>Month</t>
  </si>
  <si>
    <t xml:space="preserve">PAYMENT FOR:  </t>
  </si>
  <si>
    <t>June</t>
  </si>
  <si>
    <t>January</t>
  </si>
  <si>
    <t>Year</t>
  </si>
  <si>
    <t>February</t>
  </si>
  <si>
    <t>March</t>
  </si>
  <si>
    <t>NAME</t>
  </si>
  <si>
    <t>ID #</t>
  </si>
  <si>
    <t>RDSA</t>
  </si>
  <si>
    <t>OT HOURS WORKED</t>
  </si>
  <si>
    <t>Hours to be PAID &amp; 
Entered in CAPPS</t>
  </si>
  <si>
    <t>May</t>
  </si>
  <si>
    <t>July</t>
  </si>
  <si>
    <t>August</t>
  </si>
  <si>
    <t>September</t>
  </si>
  <si>
    <t>October</t>
  </si>
  <si>
    <t>November</t>
  </si>
  <si>
    <t>December</t>
  </si>
  <si>
    <t>In-Line Approval:</t>
  </si>
  <si>
    <t>Signature</t>
  </si>
  <si>
    <t>Printed Name</t>
  </si>
  <si>
    <t>Date</t>
  </si>
  <si>
    <t>April</t>
  </si>
  <si>
    <t>Texas Highway Patrol</t>
  </si>
  <si>
    <t>Overtime Worksheet for Commissioned Employees</t>
  </si>
  <si>
    <t>C3</t>
  </si>
  <si>
    <t>Salary Group</t>
  </si>
  <si>
    <t>Step #</t>
  </si>
  <si>
    <t>Employee Name</t>
  </si>
  <si>
    <t>Social Security #</t>
  </si>
  <si>
    <t>Salary
Group</t>
  </si>
  <si>
    <t>Date Submitted</t>
  </si>
  <si>
    <t>C2</t>
  </si>
  <si>
    <t>Overtime Calculations</t>
  </si>
  <si>
    <t>C4</t>
  </si>
  <si>
    <t>C5</t>
  </si>
  <si>
    <t>Start Date</t>
  </si>
  <si>
    <t>End Date</t>
  </si>
  <si>
    <t xml:space="preserve">  Actual Hours Worked</t>
  </si>
  <si>
    <t># Hours</t>
  </si>
  <si>
    <t>Total # OT Hours</t>
  </si>
  <si>
    <t>C6</t>
  </si>
  <si>
    <t>1st Week</t>
  </si>
  <si>
    <t>C7</t>
  </si>
  <si>
    <t>2nd Week</t>
  </si>
  <si>
    <t>C8</t>
  </si>
  <si>
    <t>3rd Week</t>
  </si>
  <si>
    <t>4th Week</t>
  </si>
  <si>
    <t>5th Week</t>
  </si>
  <si>
    <t>6th Week</t>
  </si>
  <si>
    <t>TOTALS</t>
  </si>
  <si>
    <t>All OTE is reimbursed at 1 1/2 hours per hour worked.</t>
  </si>
  <si>
    <t>Special Projects</t>
  </si>
  <si>
    <t>Special Project Hours</t>
  </si>
  <si>
    <t>All Special Project overtime is reimbursed at 1 1/2 hour per hour worked.</t>
  </si>
  <si>
    <t>Employee's Signature</t>
  </si>
  <si>
    <t>Approving Supervisor's Signature</t>
  </si>
  <si>
    <t>Week 1</t>
  </si>
  <si>
    <t>Number</t>
  </si>
  <si>
    <t>Apr</t>
  </si>
  <si>
    <t>Aug</t>
  </si>
  <si>
    <t>Week 2</t>
  </si>
  <si>
    <t>Dec</t>
  </si>
  <si>
    <t>Feb</t>
  </si>
  <si>
    <t>Week 3</t>
  </si>
  <si>
    <t>Jan</t>
  </si>
  <si>
    <t>Week 4</t>
  </si>
  <si>
    <t>Jul</t>
  </si>
  <si>
    <t>Jun</t>
  </si>
  <si>
    <t>Week 5</t>
  </si>
  <si>
    <t>Mar</t>
  </si>
  <si>
    <t>Week 6</t>
  </si>
  <si>
    <t>Nov</t>
  </si>
  <si>
    <t>Oct</t>
  </si>
  <si>
    <t>Sep</t>
  </si>
  <si>
    <t>MONTH</t>
  </si>
  <si>
    <t>YEAR</t>
  </si>
  <si>
    <t>JANUARY</t>
  </si>
  <si>
    <t>FEBRUARY</t>
  </si>
  <si>
    <t>FIRST SATURDAY</t>
  </si>
  <si>
    <t>MARCH</t>
  </si>
  <si>
    <t>FIRST DAY OF CYCLE</t>
  </si>
  <si>
    <t>APRIL</t>
  </si>
  <si>
    <t>LAST DAY OF MONTH</t>
  </si>
  <si>
    <t>MAY</t>
  </si>
  <si>
    <t>JUNE</t>
  </si>
  <si>
    <t>LAST DAY OF CYCLE</t>
  </si>
  <si>
    <t>JULY</t>
  </si>
  <si>
    <t>FIRST DAY OF NEXT CYCLE</t>
  </si>
  <si>
    <t>AUGUST</t>
  </si>
  <si>
    <t>SEPTEMBER</t>
  </si>
  <si>
    <t>OCTOBER</t>
  </si>
  <si>
    <t>WEEK 1 START DATE</t>
  </si>
  <si>
    <t>NOVEMBER</t>
  </si>
  <si>
    <t>WEEK 2 START DATE</t>
  </si>
  <si>
    <t>DECEMBER</t>
  </si>
  <si>
    <t>WEEK 3 START DATE</t>
  </si>
  <si>
    <t>WEEK 4 START DATE</t>
  </si>
  <si>
    <t>WEEK 5 START DATE</t>
  </si>
  <si>
    <t>CAPPS EMPLOYEE ID #</t>
  </si>
  <si>
    <t>Regular OT Speed Chart #</t>
  </si>
  <si>
    <t>Use these totals for the completion of the THP-71A</t>
  </si>
  <si>
    <t>Leave Accurals Taken</t>
  </si>
  <si>
    <t xml:space="preserve">Earned OT Hours </t>
  </si>
  <si>
    <t>Total OTE hours to be Paid</t>
  </si>
  <si>
    <t>Totals:</t>
  </si>
  <si>
    <t>Compensatory Time Calculation</t>
  </si>
  <si>
    <t>Special Project Speed Chart #</t>
  </si>
  <si>
    <t>Special
Project
Speed Chart #</t>
  </si>
  <si>
    <t>Comp Time Earned (CTE)</t>
  </si>
  <si>
    <t>Report any Paid OTE for the employee's assigned Speed Chart # on an THP-71A for the appropriate reporting month.  Paid OTE is reimbursed at 1 1/2 hours per hour worked.</t>
  </si>
  <si>
    <t>Report any Special Project overtime for the appropriate Speed Chart # on an THP-71A for the appropriate reporting month.  Special Project OT is reimbursed at 1 1/2 hours per hour worked.</t>
  </si>
  <si>
    <r>
      <rPr>
        <b/>
        <sz val="11"/>
        <color indexed="8"/>
        <rFont val="Calibri"/>
        <family val="2"/>
      </rPr>
      <t>Salary Group:</t>
    </r>
    <r>
      <rPr>
        <sz val="10"/>
        <rFont val="Arial"/>
        <family val="2"/>
      </rPr>
      <t xml:space="preserve">  Prob. Trooper = C2, Trooper/Corporal = C3, Sergeant = C4, Lieutenant = C5, Captain = C6, Assistant Commander = C7, Major = C8</t>
    </r>
  </si>
  <si>
    <r>
      <rPr>
        <b/>
        <sz val="11"/>
        <color indexed="8"/>
        <rFont val="Calibri"/>
        <family val="2"/>
      </rPr>
      <t>Step #:</t>
    </r>
    <r>
      <rPr>
        <sz val="10"/>
        <rFont val="Arial"/>
        <family val="2"/>
      </rPr>
      <t xml:space="preserve">  Less than 4 years = Step 1, 4 &gt; 8 years = Step 2, 8 &gt; 12 years = Step 3, 12 &gt; 16 years = Step 4, 16 &gt; 20 years = Step 5, 20 &gt; = Step 6</t>
    </r>
  </si>
  <si>
    <r>
      <rPr>
        <b/>
        <sz val="11"/>
        <color indexed="8"/>
        <rFont val="Calibri"/>
        <family val="2"/>
      </rPr>
      <t>Reporting Period:</t>
    </r>
    <r>
      <rPr>
        <sz val="11"/>
        <color indexed="8"/>
        <rFont val="Calibri"/>
        <family val="2"/>
      </rPr>
      <t xml:space="preserve"> Time for this reporting period ends on the last Saturday of the month.  Any time worked or earned during the month and after the last Saturday will be included in the next reporting period.</t>
    </r>
  </si>
  <si>
    <t>Total Daily OT</t>
  </si>
  <si>
    <t>Weekly OT</t>
  </si>
  <si>
    <t>Total OT</t>
  </si>
  <si>
    <t>Total CTE</t>
  </si>
  <si>
    <t>Headquarters</t>
  </si>
  <si>
    <t>Index</t>
  </si>
  <si>
    <t>Service/Location</t>
  </si>
  <si>
    <t>Fin Dept ID-PAC</t>
  </si>
  <si>
    <t>Speed Chart</t>
  </si>
  <si>
    <t>Regional Admin Pooled Costs</t>
  </si>
  <si>
    <t>03100-070</t>
  </si>
  <si>
    <t>03248-070</t>
  </si>
  <si>
    <t>HP - HQ Admin</t>
  </si>
  <si>
    <t>03100-190</t>
  </si>
  <si>
    <t>SES - El Paso</t>
  </si>
  <si>
    <t>Dive Team</t>
  </si>
  <si>
    <t>03400-200</t>
  </si>
  <si>
    <t>HP - Midland</t>
  </si>
  <si>
    <t>03241-200</t>
  </si>
  <si>
    <t>TMU - Border</t>
  </si>
  <si>
    <t>03400-278</t>
  </si>
  <si>
    <t>TMU - FY 16/17 New 250</t>
  </si>
  <si>
    <t>03400-536</t>
  </si>
  <si>
    <t>FY 18/19 New 250 - Midland</t>
  </si>
  <si>
    <t>03241-538</t>
  </si>
  <si>
    <t>HP - Utility Index</t>
  </si>
  <si>
    <t>03100-192</t>
  </si>
  <si>
    <t>CVE - Midland</t>
  </si>
  <si>
    <t>03241-210</t>
  </si>
  <si>
    <t xml:space="preserve">HP - Equipment </t>
  </si>
  <si>
    <t>HSOC</t>
  </si>
  <si>
    <t>03100-9193</t>
  </si>
  <si>
    <t>HSOC 20% Match</t>
  </si>
  <si>
    <t>CVE - HQ Admin</t>
  </si>
  <si>
    <t>03100-210</t>
  </si>
  <si>
    <t>FY 18/19 New 250 - El Paso</t>
  </si>
  <si>
    <t>03242-538</t>
  </si>
  <si>
    <t>CVE - MCB</t>
  </si>
  <si>
    <t>03300-212</t>
  </si>
  <si>
    <t>CVE - El Paso</t>
  </si>
  <si>
    <t>03242-210</t>
  </si>
  <si>
    <t>Texas CVE Safety Plan</t>
  </si>
  <si>
    <t>CVE - El Paso Civilian</t>
  </si>
  <si>
    <t>03248-210</t>
  </si>
  <si>
    <t>03218-070</t>
  </si>
  <si>
    <t>03258-070</t>
  </si>
  <si>
    <t>SES - Dallas</t>
  </si>
  <si>
    <t>03211-199</t>
  </si>
  <si>
    <t>SES - Lubbock</t>
  </si>
  <si>
    <t>03251-199</t>
  </si>
  <si>
    <t>HP - Dallas</t>
  </si>
  <si>
    <t>03211-200</t>
  </si>
  <si>
    <t>HP - Lubbock</t>
  </si>
  <si>
    <t>03251-200</t>
  </si>
  <si>
    <t>CVE - Dallas</t>
  </si>
  <si>
    <t>03211-210</t>
  </si>
  <si>
    <t>CVE - Lubbock</t>
  </si>
  <si>
    <t>03251-210</t>
  </si>
  <si>
    <t>HP - Tyler</t>
  </si>
  <si>
    <t>03212-200</t>
  </si>
  <si>
    <t>HP - Amarillo</t>
  </si>
  <si>
    <t>03252-200</t>
  </si>
  <si>
    <t>CVE - Tyler</t>
  </si>
  <si>
    <t>03212-210</t>
  </si>
  <si>
    <t>HP - Hurst</t>
  </si>
  <si>
    <t>03213-200</t>
  </si>
  <si>
    <t>CVE - Amarillo</t>
  </si>
  <si>
    <t>03252-210</t>
  </si>
  <si>
    <t>CVE - Hurst</t>
  </si>
  <si>
    <t>03213-210</t>
  </si>
  <si>
    <t>HP - Mount Pleasant</t>
  </si>
  <si>
    <t>03214-200</t>
  </si>
  <si>
    <t>HP - Abilene</t>
  </si>
  <si>
    <t>03253-200</t>
  </si>
  <si>
    <t>CVE - Mount Pleasant</t>
  </si>
  <si>
    <t>03214-210</t>
  </si>
  <si>
    <t>CVE - Abilene</t>
  </si>
  <si>
    <t>03253-210</t>
  </si>
  <si>
    <t>HP - Dallas North Tollway</t>
  </si>
  <si>
    <t>03214-9195</t>
  </si>
  <si>
    <t>03214-195A</t>
  </si>
  <si>
    <t>03268-070</t>
  </si>
  <si>
    <t>03228-070</t>
  </si>
  <si>
    <t>SES - San Antonio</t>
  </si>
  <si>
    <t>03263-199</t>
  </si>
  <si>
    <t>SES - Houston</t>
  </si>
  <si>
    <t>03221-199</t>
  </si>
  <si>
    <t>HP - Waco</t>
  </si>
  <si>
    <t>03261-200</t>
  </si>
  <si>
    <t>HP - Houston</t>
  </si>
  <si>
    <t>03221-200</t>
  </si>
  <si>
    <t>CVE - Waco</t>
  </si>
  <si>
    <t>03261-210</t>
  </si>
  <si>
    <t>CVE - Houston</t>
  </si>
  <si>
    <t>03221-210</t>
  </si>
  <si>
    <t>HP - Austin</t>
  </si>
  <si>
    <t>03262-200</t>
  </si>
  <si>
    <t>CVE - Houston Civilian</t>
  </si>
  <si>
    <t>03228-210</t>
  </si>
  <si>
    <t>CVE - Austin</t>
  </si>
  <si>
    <t>03262-210</t>
  </si>
  <si>
    <t>HP - Beaumont</t>
  </si>
  <si>
    <t>03222-200</t>
  </si>
  <si>
    <t>HP - San Antonio</t>
  </si>
  <si>
    <t>03263-200</t>
  </si>
  <si>
    <t>CVE - Beaumont</t>
  </si>
  <si>
    <t>03222-210</t>
  </si>
  <si>
    <t>CVE - San Antonio</t>
  </si>
  <si>
    <t>03263-210</t>
  </si>
  <si>
    <t>HP - Conroe</t>
  </si>
  <si>
    <t>03223-200</t>
  </si>
  <si>
    <t>CVE - San Antonio Civilian</t>
  </si>
  <si>
    <t>03268-210</t>
  </si>
  <si>
    <t>CVE - Conroe</t>
  </si>
  <si>
    <t>03223-210</t>
  </si>
  <si>
    <t>HP - Rosenberg</t>
  </si>
  <si>
    <t>03224-200</t>
  </si>
  <si>
    <t>Region 7 - Capitol Complex</t>
  </si>
  <si>
    <t>CVE - Rosenberg</t>
  </si>
  <si>
    <t>03224-210</t>
  </si>
  <si>
    <t>Capitol HQ Admin</t>
  </si>
  <si>
    <t>03278-197</t>
  </si>
  <si>
    <t>7A</t>
  </si>
  <si>
    <t>Capitol Detail</t>
  </si>
  <si>
    <t>03271-197</t>
  </si>
  <si>
    <t>7B</t>
  </si>
  <si>
    <t>Capitol Patrol</t>
  </si>
  <si>
    <t>03272-197</t>
  </si>
  <si>
    <t>03238-070</t>
  </si>
  <si>
    <t>03231-278</t>
  </si>
  <si>
    <t>CAPPs Financial Information</t>
  </si>
  <si>
    <t>FY 16/17 New 250 - McAllen</t>
  </si>
  <si>
    <t>Dept ID</t>
  </si>
  <si>
    <t>Identifies Division, Function, and Location</t>
  </si>
  <si>
    <t>03231-538</t>
  </si>
  <si>
    <t>CVE - McAllen</t>
  </si>
  <si>
    <t>03231-210</t>
  </si>
  <si>
    <t>HP - Laredo</t>
  </si>
  <si>
    <t>03232-200</t>
  </si>
  <si>
    <t>PAC</t>
  </si>
  <si>
    <t>Program Account Code</t>
  </si>
  <si>
    <t>References funding source and back end accounting information</t>
  </si>
  <si>
    <t>FY 16/17 New 250 - Laredo</t>
  </si>
  <si>
    <t>03232-536</t>
  </si>
  <si>
    <t>Use for the following:</t>
  </si>
  <si>
    <t>CVE - Laredo</t>
  </si>
  <si>
    <t>03232-210</t>
  </si>
  <si>
    <t>HP - Corpus Christi</t>
  </si>
  <si>
    <t>03233-200</t>
  </si>
  <si>
    <t>CVE - Corpus Christi</t>
  </si>
  <si>
    <t>03233-210</t>
  </si>
  <si>
    <t>CVE - Corpus Christi Civilian</t>
  </si>
  <si>
    <t>03238-210</t>
  </si>
  <si>
    <t>Border Security - Weslaco</t>
  </si>
  <si>
    <t>03234-536</t>
  </si>
  <si>
    <t>FY 18/19 New 250 - Weslaco</t>
  </si>
  <si>
    <t>CVE - Weslaco</t>
  </si>
  <si>
    <t>03234-210</t>
  </si>
  <si>
    <t>FY 18/19 New 250 - Del Rio</t>
  </si>
  <si>
    <t>03235-538</t>
  </si>
  <si>
    <t>CVE - Del Rio</t>
  </si>
  <si>
    <t>03235-210</t>
  </si>
  <si>
    <t>Home Dept ID-PAC</t>
  </si>
  <si>
    <t>STEP Comp</t>
  </si>
  <si>
    <t>STEP IDM</t>
  </si>
  <si>
    <t>Work Zone</t>
  </si>
  <si>
    <t>CVE Ag OT</t>
  </si>
  <si>
    <t>Special Operations</t>
  </si>
  <si>
    <t>03100-190 - HP - HQ Admin</t>
  </si>
  <si>
    <t>03100-194</t>
  </si>
  <si>
    <t>-</t>
  </si>
  <si>
    <t>03100-9206 - Comm Vehicle Safety Grant</t>
  </si>
  <si>
    <t>03211-199 - Safety Ed Dallas</t>
  </si>
  <si>
    <t>03211-200 - HP Dallas</t>
  </si>
  <si>
    <t>03211-210 - CVE Dallas</t>
  </si>
  <si>
    <t>03212-200 - HP Tyler</t>
  </si>
  <si>
    <t>03212-210 - CVE Tyler</t>
  </si>
  <si>
    <t>03213-200 - HP Hurst</t>
  </si>
  <si>
    <t>03213-210 - CVE Hurst</t>
  </si>
  <si>
    <t>03214-200 - HP Mount Pleasant</t>
  </si>
  <si>
    <t>03214-210 - CVE Mount Pleasant</t>
  </si>
  <si>
    <t>03214-9195 - HP Dallas North Tollway</t>
  </si>
  <si>
    <t>03221-199 - Safety Ed Houston</t>
  </si>
  <si>
    <t>03221-200 - HP Houston</t>
  </si>
  <si>
    <t>03221-210 - CVE Houston</t>
  </si>
  <si>
    <t>03222-200 - HP Beaumont</t>
  </si>
  <si>
    <t>03222-210 - CVE Beaumont</t>
  </si>
  <si>
    <t>03223-200 - HP Conroe</t>
  </si>
  <si>
    <t>03223-210 - CVE Conroe</t>
  </si>
  <si>
    <t>03224-200 - HP Rosenberg</t>
  </si>
  <si>
    <t>03224-210 - CVE Rosenberg</t>
  </si>
  <si>
    <t>03232-200 - HP Laredo</t>
  </si>
  <si>
    <t>03232-536 - FY 16/17 New 250 Laredo</t>
  </si>
  <si>
    <t>03232-210 - CVE Laredo</t>
  </si>
  <si>
    <t>03233-200 - HP Corpus Christi</t>
  </si>
  <si>
    <t>03233-210 - CVE Corpus Christi</t>
  </si>
  <si>
    <t>03235-538 - FY 18/19 New 250 Del Rio</t>
  </si>
  <si>
    <t>03235-210 - CVE Del Rio</t>
  </si>
  <si>
    <t>03241-200 - HP Midland</t>
  </si>
  <si>
    <t>03241-538 - FY 18/19 New 250 Midland</t>
  </si>
  <si>
    <t>03241-210 - CVE Midland</t>
  </si>
  <si>
    <t>03242-538 - FY 18/19 New 250 El Paso</t>
  </si>
  <si>
    <t>03242-210 - CVE El Paso</t>
  </si>
  <si>
    <t>03251-199 - Safety Ed Lubbock</t>
  </si>
  <si>
    <t>03251-200 - HP Lubbock</t>
  </si>
  <si>
    <t>03251-210 - CVE Lubbock</t>
  </si>
  <si>
    <t>03252-200 - HP Amarillo</t>
  </si>
  <si>
    <t>03252-210 - CVE Amarillo</t>
  </si>
  <si>
    <t>03253-200 - HP Abilene</t>
  </si>
  <si>
    <t>03253-210 - CVE Abilene</t>
  </si>
  <si>
    <t>03263-199 - Safety Ed San Antonio</t>
  </si>
  <si>
    <t>03261-200 - HP Waco</t>
  </si>
  <si>
    <t>03261-210 - CVE Waco</t>
  </si>
  <si>
    <t>03262-200 - HP Austin</t>
  </si>
  <si>
    <t>03262-210 - CVE Austin</t>
  </si>
  <si>
    <t>03263-200 - HP San Antonio</t>
  </si>
  <si>
    <t>03263-197A</t>
  </si>
  <si>
    <t>03263-210 - CVE San Antonio</t>
  </si>
  <si>
    <t>03278-197 - Capitol HQ Admin</t>
  </si>
  <si>
    <t>03271-197 - Capitol Detail</t>
  </si>
  <si>
    <t>03272-197 - Capitol Patrol</t>
  </si>
  <si>
    <t>03300-212 - CVE MCB</t>
  </si>
  <si>
    <t>03400-200 - Dive Team</t>
  </si>
  <si>
    <t>03400-278 - TMU (51077)</t>
  </si>
  <si>
    <t>03400-536 - TMU (52015)</t>
  </si>
  <si>
    <t>Speed Chart Information</t>
  </si>
  <si>
    <t>EEP              (1st 12 HRs)</t>
  </si>
  <si>
    <t>EEP                       (13 HRs &amp; More)</t>
  </si>
  <si>
    <t>003100050Z</t>
  </si>
  <si>
    <t>03100-209D</t>
  </si>
  <si>
    <t>03218-070 - Regional Admin North Texas</t>
  </si>
  <si>
    <t>003218050Z</t>
  </si>
  <si>
    <t>003211050Z</t>
  </si>
  <si>
    <t>03211-196B</t>
  </si>
  <si>
    <t>003218207C</t>
  </si>
  <si>
    <t>003212050Z</t>
  </si>
  <si>
    <t>03212-196B</t>
  </si>
  <si>
    <t>003213050Z</t>
  </si>
  <si>
    <t>03213-196B</t>
  </si>
  <si>
    <t>003214050Z</t>
  </si>
  <si>
    <t>03214-196B</t>
  </si>
  <si>
    <t>03228-070 - Regional Admin Southeast Texas</t>
  </si>
  <si>
    <t>003228050Z</t>
  </si>
  <si>
    <t>003221050Z</t>
  </si>
  <si>
    <t>03221-196B</t>
  </si>
  <si>
    <t>003228207C</t>
  </si>
  <si>
    <t>003222050Z</t>
  </si>
  <si>
    <t>03222-196B</t>
  </si>
  <si>
    <t>003223050Z</t>
  </si>
  <si>
    <t>03223-196B</t>
  </si>
  <si>
    <t>003224050Z</t>
  </si>
  <si>
    <t>03224-196B</t>
  </si>
  <si>
    <t>03238-070 - Regional Admin South Texas</t>
  </si>
  <si>
    <t>003238050Z</t>
  </si>
  <si>
    <t>03231-538 - Safety Ed Weslaco</t>
  </si>
  <si>
    <t>003231538Z</t>
  </si>
  <si>
    <t>03231-196B</t>
  </si>
  <si>
    <t>03231-278 - Border Security Weslaco</t>
  </si>
  <si>
    <t>003231278Z</t>
  </si>
  <si>
    <t>003231050Z</t>
  </si>
  <si>
    <t>03231-538 - FY 18/19 New 250 Weslaco</t>
  </si>
  <si>
    <t>03231-210 - CVE Weslaco</t>
  </si>
  <si>
    <t>003232050Z</t>
  </si>
  <si>
    <t>03232-196B</t>
  </si>
  <si>
    <t>003232536Z</t>
  </si>
  <si>
    <t>003233050Z</t>
  </si>
  <si>
    <t>03233-196B</t>
  </si>
  <si>
    <t>03234-536 - FY 16/17 New 250 McAllen</t>
  </si>
  <si>
    <t>003234536Z</t>
  </si>
  <si>
    <t>03234-196B</t>
  </si>
  <si>
    <t>03234-210 - CVE McAllen</t>
  </si>
  <si>
    <t>003234050Z</t>
  </si>
  <si>
    <t>003235538Z</t>
  </si>
  <si>
    <t>03235-196B</t>
  </si>
  <si>
    <t>003235050Z</t>
  </si>
  <si>
    <t>03248-070 - Regional Admin West Texas</t>
  </si>
  <si>
    <t>003248050Z</t>
  </si>
  <si>
    <t>03242-538 - Safety Ed El Paso</t>
  </si>
  <si>
    <t>003242538Z</t>
  </si>
  <si>
    <t>03242-196B</t>
  </si>
  <si>
    <t>003241050Z</t>
  </si>
  <si>
    <t>03241-196B</t>
  </si>
  <si>
    <t>003241538Z</t>
  </si>
  <si>
    <t>003242050Z</t>
  </si>
  <si>
    <t>03258-070 - Regional Admin Northwest Texas</t>
  </si>
  <si>
    <t>003258050Z</t>
  </si>
  <si>
    <t>003251050Z</t>
  </si>
  <si>
    <t>03251-196B</t>
  </si>
  <si>
    <t>003252050Z</t>
  </si>
  <si>
    <t>03252-196B</t>
  </si>
  <si>
    <t>003253050Z</t>
  </si>
  <si>
    <t>03253-196B</t>
  </si>
  <si>
    <t>03268-070 - Regional Admin Central Texas</t>
  </si>
  <si>
    <t>003268050Z</t>
  </si>
  <si>
    <t>003263050Z</t>
  </si>
  <si>
    <t>03263-196B</t>
  </si>
  <si>
    <t>003261050Z</t>
  </si>
  <si>
    <t>03261-196B</t>
  </si>
  <si>
    <t>003262050Z</t>
  </si>
  <si>
    <t>03262-196B</t>
  </si>
  <si>
    <t>003278050Z</t>
  </si>
  <si>
    <t>003271050Z</t>
  </si>
  <si>
    <t>03271-196B</t>
  </si>
  <si>
    <t>003272050Z</t>
  </si>
  <si>
    <t>03272-196B</t>
  </si>
  <si>
    <t>03273-197 - Capitol Security</t>
  </si>
  <si>
    <t>03273-197</t>
  </si>
  <si>
    <t>003273050Z</t>
  </si>
  <si>
    <t>03278-120A - Captain TX Lottery Commission</t>
  </si>
  <si>
    <t>03278-120A</t>
  </si>
  <si>
    <t>003300050Z</t>
  </si>
  <si>
    <t>003400050Z</t>
  </si>
  <si>
    <t>003400278Z</t>
  </si>
  <si>
    <t>003400536Z</t>
  </si>
  <si>
    <t>03100-9209 - CVE Safety Plan Chief's Office</t>
  </si>
  <si>
    <t>003100209D</t>
  </si>
  <si>
    <t>03300-9209 - CVE Safety Plan MCB HQ</t>
  </si>
  <si>
    <t>003300209D</t>
  </si>
  <si>
    <t>03231-9209 - CVE Safety Plan Weslaco</t>
  </si>
  <si>
    <t>003231209D</t>
  </si>
  <si>
    <t>03232-9206 - CVE Safety Plan Laredo</t>
  </si>
  <si>
    <t>003232209D</t>
  </si>
  <si>
    <t>03234-9209 - CVE Safety Plan McAllen</t>
  </si>
  <si>
    <t>003234209D</t>
  </si>
  <si>
    <t>03235-9209 - CVE Safety Plan Del Rio</t>
  </si>
  <si>
    <t>003235209D</t>
  </si>
  <si>
    <t>03241-9209 - CVE Safety Plan Midland</t>
  </si>
  <si>
    <t>003241209D</t>
  </si>
  <si>
    <t>03242-9209 - CVE Safety Plan El Paso</t>
  </si>
  <si>
    <t>003242209D</t>
  </si>
  <si>
    <t>03263-9209 - CVE Safety Plan Waco</t>
  </si>
  <si>
    <t>003263209D</t>
  </si>
  <si>
    <t>Region 4 - West Texas</t>
  </si>
  <si>
    <t>Regional Admin West Texas</t>
  </si>
  <si>
    <t>003100193B</t>
  </si>
  <si>
    <t>03100-217</t>
  </si>
  <si>
    <t>003100217B</t>
  </si>
  <si>
    <t>Region 5 - Northwest Texas</t>
  </si>
  <si>
    <t>03100-9209</t>
  </si>
  <si>
    <t>Regional Admin Northwest Texas</t>
  </si>
  <si>
    <t>Region 1 - North Texas</t>
  </si>
  <si>
    <t>Regional Admin North Texas</t>
  </si>
  <si>
    <t>Region 6 - Central Texas</t>
  </si>
  <si>
    <t>Regional Admin Central Texas</t>
  </si>
  <si>
    <t>003214195A</t>
  </si>
  <si>
    <t>Region 2 - Southeast Texas</t>
  </si>
  <si>
    <t>Regional Admin Southeast Texas</t>
  </si>
  <si>
    <t>7C</t>
  </si>
  <si>
    <t>Capitol Security</t>
  </si>
  <si>
    <t>Captail TX Lottery Commission</t>
  </si>
  <si>
    <t>003278120A</t>
  </si>
  <si>
    <t>Region 3 - South Texas</t>
  </si>
  <si>
    <t>Regional Admin South Texas</t>
  </si>
  <si>
    <t>SES - Weslaco</t>
  </si>
  <si>
    <t>- ACT 11s, Travel Voucher, Pcard Statements, Voyager, CAPPS, etc.</t>
  </si>
  <si>
    <t>- Overtime allocation in CAPPS</t>
  </si>
  <si>
    <t>AS OF 10/24/2019</t>
  </si>
  <si>
    <t>OT SPEED CHART 1</t>
  </si>
  <si>
    <t>OT SPEED CHART 2</t>
  </si>
  <si>
    <t>OT SPEED CHART 3</t>
  </si>
  <si>
    <t>SPEED CHART#</t>
  </si>
  <si>
    <t>THP-71A (Rev. 11/2019)</t>
  </si>
  <si>
    <t>003263199</t>
  </si>
  <si>
    <t>003221199</t>
  </si>
  <si>
    <t>003211199</t>
  </si>
  <si>
    <t>003251199</t>
  </si>
  <si>
    <t>THP-71 (Rev. 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</si>
</sst>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409]mmmm\-yy;@"/>
    <numFmt numFmtId="165" formatCode="[$-409]mmmm\ d\,\ yyyy;@"/>
    <numFmt numFmtId="166" formatCode="000\-00\-0000"/>
    <numFmt numFmtId="167" formatCode="00000"/>
    <numFmt numFmtId="168" formatCode="mm/dd/yy;@"/>
    <numFmt numFmtId="169" formatCode="0;\-0;;@"/>
    <numFmt numFmtId="170" formatCode="m/d;@"/>
    <numFmt numFmtId="171" formatCode="dddd"/>
    <numFmt numFmtId="172" formatCode="00000000000"/>
    <numFmt numFmtId="173" formatCode="000000000"/>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9"/>
      <color theme="1"/>
      <name val="Calibri"/>
      <family val="2"/>
      <scheme val="minor"/>
    </font>
    <font>
      <i/>
      <sz val="9"/>
      <color rgb="FFFF0000"/>
      <name val="Calibri"/>
      <family val="2"/>
      <scheme val="minor"/>
    </font>
    <font>
      <b/>
      <sz val="12"/>
      <color theme="1"/>
      <name val="Calibri"/>
      <family val="2"/>
      <scheme val="minor"/>
    </font>
    <font>
      <b/>
      <sz val="10"/>
      <color theme="1"/>
      <name val="Calibri"/>
      <family val="2"/>
      <scheme val="minor"/>
    </font>
    <font>
      <sz val="11"/>
      <color rgb="FF000000"/>
      <name val="Calibri"/>
      <family val="2"/>
    </font>
    <font>
      <sz val="8"/>
      <color theme="1"/>
      <name val="Calibri"/>
      <family val="2"/>
      <scheme val="minor"/>
    </font>
    <font>
      <sz val="10"/>
      <name val="Arial"/>
      <family val="2"/>
    </font>
    <font>
      <sz val="20"/>
      <color theme="1"/>
      <name val="Calibri"/>
      <family val="2"/>
      <scheme val="minor"/>
    </font>
    <font>
      <sz val="16"/>
      <color theme="1"/>
      <name val="Calibri"/>
      <family val="2"/>
      <scheme val="minor"/>
    </font>
    <font>
      <b/>
      <u/>
      <sz val="11"/>
      <color theme="1"/>
      <name val="Calibri"/>
      <family val="2"/>
      <scheme val="minor"/>
    </font>
    <font>
      <b/>
      <sz val="11"/>
      <color rgb="FF00B050"/>
      <name val="Calibri"/>
      <family val="2"/>
      <scheme val="minor"/>
    </font>
    <font>
      <b/>
      <sz val="10.5"/>
      <color rgb="FFFF0000"/>
      <name val="Calibri"/>
      <family val="2"/>
      <scheme val="minor"/>
    </font>
    <font>
      <b/>
      <sz val="11"/>
      <color rgb="FFFF0000"/>
      <name val="Calibri"/>
      <family val="2"/>
      <scheme val="minor"/>
    </font>
    <font>
      <b/>
      <sz val="10"/>
      <color indexed="10"/>
      <name val="Calibri"/>
      <family val="2"/>
    </font>
    <font>
      <b/>
      <sz val="10"/>
      <color indexed="8"/>
      <name val="Calibri"/>
      <family val="2"/>
    </font>
    <font>
      <b/>
      <sz val="10"/>
      <name val="Calibri"/>
      <family val="2"/>
    </font>
    <font>
      <sz val="10"/>
      <color theme="1"/>
      <name val="Calibri"/>
      <family val="2"/>
      <scheme val="minor"/>
    </font>
    <font>
      <b/>
      <sz val="11"/>
      <color indexed="10"/>
      <name val="Calibri"/>
      <family val="2"/>
    </font>
    <font>
      <b/>
      <sz val="11"/>
      <name val="Calibri"/>
      <family val="2"/>
    </font>
    <font>
      <b/>
      <sz val="11"/>
      <color indexed="8"/>
      <name val="Calibri"/>
      <family val="2"/>
    </font>
    <font>
      <b/>
      <sz val="11"/>
      <name val="Calibri"/>
      <family val="2"/>
      <scheme val="minor"/>
    </font>
    <font>
      <i/>
      <sz val="9"/>
      <color theme="1"/>
      <name val="Calibri"/>
      <family val="2"/>
      <scheme val="minor"/>
    </font>
    <font>
      <b/>
      <sz val="11"/>
      <color rgb="FF0070C0"/>
      <name val="Calibri"/>
      <family val="2"/>
      <scheme val="minor"/>
    </font>
    <font>
      <sz val="11"/>
      <name val="Calibri"/>
      <family val="2"/>
      <scheme val="minor"/>
    </font>
    <font>
      <sz val="11"/>
      <color indexed="8"/>
      <name val="Calibri"/>
      <family val="2"/>
    </font>
    <font>
      <sz val="8"/>
      <name val="Arial"/>
      <family val="2"/>
    </font>
    <font>
      <sz val="11"/>
      <color indexed="60"/>
      <name val="Calibri"/>
      <family val="2"/>
    </font>
    <font>
      <b/>
      <sz val="14"/>
      <color theme="1"/>
      <name val="Calibri"/>
      <family val="2"/>
      <scheme val="minor"/>
    </font>
    <font>
      <sz val="11"/>
      <color rgb="FFFF0000"/>
      <name val="Calibri"/>
      <family val="2"/>
      <scheme val="minor"/>
    </font>
    <font>
      <sz val="11"/>
      <color rgb="FF000000"/>
      <name val="Calibri"/>
      <family val="2"/>
      <scheme val="minor"/>
    </font>
    <font>
      <b/>
      <i/>
      <u/>
      <sz val="11"/>
      <color rgb="FFFF0000"/>
      <name val="Calibri"/>
      <family val="2"/>
      <scheme val="minor"/>
    </font>
    <font>
      <b/>
      <sz val="9"/>
      <color rgb="FF00B050"/>
      <name val="Calibri"/>
      <family val="2"/>
      <scheme val="minor"/>
    </font>
    <font>
      <sz val="12"/>
      <color rgb="FFFF0000"/>
      <name val="Calibri"/>
      <family val="2"/>
      <scheme val="minor"/>
    </font>
    <font>
      <i/>
      <sz val="11"/>
      <color theme="1"/>
      <name val="Calibri"/>
      <family val="2"/>
      <scheme val="minor"/>
    </font>
    <font>
      <sz val="11"/>
      <color rgb="FF1F497D"/>
      <name val="Calibri"/>
      <family val="2"/>
      <scheme val="minor"/>
    </font>
    <font>
      <sz val="10"/>
      <name val="Arial"/>
      <family val="2"/>
    </font>
    <font>
      <b/>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
      <patternFill patternType="solid">
        <fgColor rgb="FFFFFF99"/>
        <bgColor indexed="64"/>
      </patternFill>
    </fill>
    <fill>
      <patternFill patternType="solid">
        <fgColor indexed="43"/>
      </patternFill>
    </fill>
    <fill>
      <patternFill patternType="solid">
        <fgColor theme="2" tint="-9.9978637043366805E-2"/>
        <bgColor indexed="64"/>
      </patternFill>
    </fill>
    <fill>
      <patternFill patternType="solid">
        <fgColor theme="3" tint="0.79998168889431442"/>
        <bgColor indexed="64"/>
      </patternFill>
    </fill>
  </fills>
  <borders count="7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style="medium">
        <color rgb="FFFF0000"/>
      </right>
      <top style="medium">
        <color rgb="FFFF0000"/>
      </top>
      <bottom style="thin">
        <color indexed="64"/>
      </bottom>
      <diagonal/>
    </border>
    <border>
      <left/>
      <right style="thin">
        <color indexed="64"/>
      </right>
      <top style="thin">
        <color indexed="64"/>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34998626667073579"/>
      </left>
      <right/>
      <top style="thin">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medium">
        <color indexed="64"/>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indexed="64"/>
      </top>
      <bottom/>
      <diagonal/>
    </border>
    <border>
      <left style="medium">
        <color indexed="64"/>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style="thin">
        <color theme="0" tint="-0.34998626667073579"/>
      </right>
      <top/>
      <bottom/>
      <diagonal/>
    </border>
    <border>
      <left style="medium">
        <color indexed="64"/>
      </left>
      <right style="thin">
        <color theme="0" tint="-0.34998626667073579"/>
      </right>
      <top/>
      <bottom style="medium">
        <color indexed="64"/>
      </bottom>
      <diagonal/>
    </border>
  </borders>
  <cellStyleXfs count="13">
    <xf numFmtId="0" fontId="0" fillId="0" borderId="0"/>
    <xf numFmtId="0" fontId="8" fillId="0" borderId="0"/>
    <xf numFmtId="0" fontId="17" fillId="0" borderId="0"/>
    <xf numFmtId="0" fontId="6" fillId="0" borderId="0"/>
    <xf numFmtId="43" fontId="36" fillId="0" borderId="0" applyFont="0" applyFill="0" applyBorder="0" applyAlignment="0" applyProtection="0"/>
    <xf numFmtId="44" fontId="36" fillId="0" borderId="0" applyFont="0" applyFill="0" applyBorder="0" applyAlignment="0" applyProtection="0"/>
    <xf numFmtId="0" fontId="37" fillId="7" borderId="0" applyNumberFormat="0" applyBorder="0" applyAlignment="0" applyProtection="0"/>
    <xf numFmtId="0" fontId="17" fillId="0" borderId="0"/>
    <xf numFmtId="0" fontId="17" fillId="0" borderId="0"/>
    <xf numFmtId="0" fontId="6" fillId="0" borderId="0"/>
    <xf numFmtId="0" fontId="40" fillId="0" borderId="0"/>
    <xf numFmtId="0" fontId="4" fillId="0" borderId="0"/>
    <xf numFmtId="43" fontId="46" fillId="0" borderId="0" applyFont="0" applyFill="0" applyBorder="0" applyAlignment="0" applyProtection="0"/>
  </cellStyleXfs>
  <cellXfs count="445">
    <xf numFmtId="0" fontId="0" fillId="0" borderId="0" xfId="0"/>
    <xf numFmtId="0" fontId="8" fillId="2" borderId="0" xfId="1" applyFill="1"/>
    <xf numFmtId="0" fontId="8" fillId="0" borderId="0" xfId="1"/>
    <xf numFmtId="0" fontId="8" fillId="2" borderId="0" xfId="1" applyFill="1" applyProtection="1"/>
    <xf numFmtId="0" fontId="8" fillId="2" borderId="1" xfId="1" applyFill="1" applyBorder="1" applyAlignment="1" applyProtection="1">
      <alignment horizontal="center"/>
      <protection locked="0"/>
    </xf>
    <xf numFmtId="0" fontId="9" fillId="0" borderId="0" xfId="1" applyFont="1" applyAlignment="1" applyProtection="1">
      <alignment horizontal="right"/>
    </xf>
    <xf numFmtId="49" fontId="8" fillId="2" borderId="1" xfId="1" applyNumberFormat="1" applyFill="1" applyBorder="1" applyAlignment="1" applyProtection="1">
      <alignment horizontal="center"/>
      <protection locked="0"/>
    </xf>
    <xf numFmtId="0" fontId="11" fillId="2" borderId="2" xfId="1" applyFont="1" applyFill="1" applyBorder="1" applyAlignment="1" applyProtection="1">
      <alignment horizontal="center" vertical="top"/>
    </xf>
    <xf numFmtId="0" fontId="8" fillId="2" borderId="0" xfId="1" applyFill="1" applyAlignment="1" applyProtection="1">
      <alignment vertical="top"/>
    </xf>
    <xf numFmtId="0" fontId="11" fillId="2" borderId="0" xfId="1" applyFont="1" applyFill="1" applyBorder="1" applyAlignment="1" applyProtection="1">
      <alignment horizontal="center" vertical="top"/>
    </xf>
    <xf numFmtId="0" fontId="15" fillId="4" borderId="3" xfId="0" applyFont="1" applyFill="1" applyBorder="1" applyAlignment="1" applyProtection="1">
      <alignment horizontal="left"/>
      <protection locked="0"/>
    </xf>
    <xf numFmtId="0" fontId="15" fillId="4" borderId="3" xfId="0" applyFont="1" applyFill="1" applyBorder="1" applyAlignment="1" applyProtection="1">
      <alignment horizontal="center"/>
      <protection locked="0"/>
    </xf>
    <xf numFmtId="0" fontId="8" fillId="3" borderId="6" xfId="1" applyFill="1" applyBorder="1" applyAlignment="1" applyProtection="1">
      <alignment horizontal="center"/>
    </xf>
    <xf numFmtId="0" fontId="8" fillId="2" borderId="3" xfId="1" applyFill="1" applyBorder="1" applyAlignment="1" applyProtection="1">
      <alignment horizontal="center"/>
      <protection locked="0"/>
    </xf>
    <xf numFmtId="0" fontId="8" fillId="2" borderId="3" xfId="1" applyFill="1" applyBorder="1" applyAlignment="1" applyProtection="1">
      <alignment horizontal="left"/>
      <protection locked="0"/>
    </xf>
    <xf numFmtId="0" fontId="8" fillId="2" borderId="8" xfId="1" applyFill="1" applyBorder="1" applyAlignment="1" applyProtection="1">
      <alignment horizontal="center"/>
      <protection locked="0"/>
    </xf>
    <xf numFmtId="0" fontId="16" fillId="2" borderId="0" xfId="1" applyFont="1" applyFill="1" applyProtection="1"/>
    <xf numFmtId="0" fontId="8" fillId="0" borderId="0" xfId="1" applyProtection="1"/>
    <xf numFmtId="0" fontId="8" fillId="2" borderId="3" xfId="1" applyFill="1" applyBorder="1" applyAlignment="1">
      <alignment horizontal="center" vertical="center" wrapText="1"/>
    </xf>
    <xf numFmtId="0" fontId="8" fillId="2" borderId="3" xfId="1" applyFill="1" applyBorder="1"/>
    <xf numFmtId="0" fontId="15" fillId="5" borderId="6" xfId="0" applyFont="1" applyFill="1" applyBorder="1" applyAlignment="1" applyProtection="1">
      <alignment horizontal="center"/>
    </xf>
    <xf numFmtId="0" fontId="15" fillId="5" borderId="12" xfId="0" applyFont="1" applyFill="1" applyBorder="1" applyAlignment="1" applyProtection="1">
      <alignment horizontal="center"/>
    </xf>
    <xf numFmtId="0" fontId="8" fillId="2" borderId="8" xfId="1" applyFill="1" applyBorder="1"/>
    <xf numFmtId="0" fontId="8" fillId="3" borderId="12" xfId="1" applyFill="1" applyBorder="1" applyAlignment="1" applyProtection="1">
      <alignment horizontal="center"/>
    </xf>
    <xf numFmtId="0" fontId="8" fillId="2" borderId="3" xfId="1" applyFill="1" applyBorder="1" applyAlignment="1" applyProtection="1">
      <alignment horizontal="center"/>
      <protection locked="0"/>
    </xf>
    <xf numFmtId="0" fontId="8" fillId="2" borderId="1" xfId="1" applyFill="1" applyBorder="1" applyAlignment="1" applyProtection="1">
      <alignment horizontal="center"/>
      <protection locked="0"/>
    </xf>
    <xf numFmtId="0" fontId="8" fillId="2" borderId="3" xfId="1" applyFill="1" applyBorder="1" applyAlignment="1" applyProtection="1">
      <alignment horizontal="center"/>
      <protection locked="0"/>
    </xf>
    <xf numFmtId="0" fontId="8" fillId="2" borderId="8" xfId="1" applyFill="1" applyBorder="1" applyAlignment="1" applyProtection="1">
      <alignment horizontal="center"/>
      <protection locked="0"/>
    </xf>
    <xf numFmtId="164" fontId="5" fillId="2" borderId="1" xfId="1" applyNumberFormat="1" applyFont="1" applyFill="1" applyBorder="1" applyAlignment="1" applyProtection="1">
      <alignment horizontal="center"/>
      <protection locked="0"/>
    </xf>
    <xf numFmtId="0" fontId="8" fillId="2" borderId="0" xfId="1" applyFill="1" applyAlignment="1">
      <alignment horizontal="center"/>
    </xf>
    <xf numFmtId="164" fontId="9" fillId="2" borderId="0" xfId="1" applyNumberFormat="1" applyFont="1" applyFill="1" applyBorder="1" applyAlignment="1" applyProtection="1">
      <alignment horizontal="center"/>
    </xf>
    <xf numFmtId="0" fontId="8" fillId="2" borderId="0" xfId="1" applyFill="1" applyBorder="1" applyAlignment="1" applyProtection="1">
      <alignment horizontal="center"/>
    </xf>
    <xf numFmtId="0" fontId="15" fillId="4" borderId="0" xfId="0" applyFont="1" applyFill="1" applyBorder="1" applyAlignment="1" applyProtection="1">
      <alignment horizontal="center"/>
    </xf>
    <xf numFmtId="0" fontId="16" fillId="2" borderId="2" xfId="1" applyFont="1" applyFill="1" applyBorder="1" applyAlignment="1" applyProtection="1">
      <alignment horizontal="center" vertical="top"/>
    </xf>
    <xf numFmtId="0" fontId="16" fillId="2" borderId="0" xfId="1" applyFont="1" applyFill="1" applyAlignment="1" applyProtection="1">
      <alignment horizontal="center" vertical="top"/>
    </xf>
    <xf numFmtId="0" fontId="8" fillId="2" borderId="0" xfId="1" applyFill="1" applyAlignment="1" applyProtection="1">
      <alignment horizontal="center"/>
    </xf>
    <xf numFmtId="0" fontId="8" fillId="2" borderId="0" xfId="1" applyFill="1" applyBorder="1" applyProtection="1"/>
    <xf numFmtId="0" fontId="8" fillId="3" borderId="30" xfId="1" applyFill="1" applyBorder="1" applyAlignment="1" applyProtection="1">
      <alignment horizontal="center"/>
    </xf>
    <xf numFmtId="0" fontId="8" fillId="3" borderId="31" xfId="1" applyFill="1" applyBorder="1" applyAlignment="1" applyProtection="1">
      <alignment horizontal="center"/>
    </xf>
    <xf numFmtId="0" fontId="8" fillId="2" borderId="14" xfId="1" applyFill="1" applyBorder="1"/>
    <xf numFmtId="0" fontId="4" fillId="0" borderId="0" xfId="11" applyFill="1"/>
    <xf numFmtId="0" fontId="18" fillId="0" borderId="0" xfId="11" applyFont="1" applyFill="1" applyAlignment="1"/>
    <xf numFmtId="0" fontId="4" fillId="0" borderId="0" xfId="11" applyFill="1" applyProtection="1">
      <protection hidden="1"/>
    </xf>
    <xf numFmtId="0" fontId="4" fillId="0" borderId="0" xfId="11"/>
    <xf numFmtId="0" fontId="19" fillId="0" borderId="0" xfId="11" applyFont="1" applyFill="1" applyAlignment="1"/>
    <xf numFmtId="0" fontId="4" fillId="0" borderId="0" xfId="11" applyFill="1" applyAlignment="1">
      <alignment horizontal="center" vertical="center"/>
    </xf>
    <xf numFmtId="0" fontId="4" fillId="0" borderId="0" xfId="11" applyFill="1" applyProtection="1"/>
    <xf numFmtId="0" fontId="4" fillId="0" borderId="0" xfId="11" applyFill="1" applyBorder="1" applyAlignment="1" applyProtection="1"/>
    <xf numFmtId="0" fontId="4" fillId="0" borderId="0" xfId="11" applyFill="1" applyAlignment="1" applyProtection="1">
      <alignment horizontal="center"/>
    </xf>
    <xf numFmtId="167" fontId="4" fillId="0" borderId="1" xfId="11" applyNumberFormat="1" applyFont="1" applyFill="1" applyBorder="1" applyAlignment="1" applyProtection="1">
      <alignment horizontal="center"/>
      <protection locked="0" hidden="1"/>
    </xf>
    <xf numFmtId="166" fontId="4" fillId="0" borderId="0" xfId="11" applyNumberFormat="1" applyFill="1" applyBorder="1" applyAlignment="1" applyProtection="1">
      <alignment horizontal="center"/>
    </xf>
    <xf numFmtId="0" fontId="4" fillId="0" borderId="1" xfId="11" applyFill="1" applyBorder="1" applyAlignment="1" applyProtection="1">
      <alignment horizontal="center"/>
      <protection locked="0"/>
    </xf>
    <xf numFmtId="0" fontId="4" fillId="0" borderId="0" xfId="11" applyFill="1" applyBorder="1" applyAlignment="1" applyProtection="1">
      <alignment horizontal="center"/>
    </xf>
    <xf numFmtId="0" fontId="4" fillId="0" borderId="13" xfId="11" applyFill="1" applyBorder="1" applyAlignment="1">
      <alignment horizontal="center" vertical="top" wrapText="1"/>
    </xf>
    <xf numFmtId="0" fontId="4" fillId="0" borderId="14" xfId="11" applyFill="1" applyBorder="1" applyAlignment="1">
      <alignment vertical="top"/>
    </xf>
    <xf numFmtId="0" fontId="27" fillId="0" borderId="0" xfId="11" applyFont="1" applyFill="1" applyAlignment="1">
      <alignment horizontal="center" vertical="top" wrapText="1"/>
    </xf>
    <xf numFmtId="0" fontId="4" fillId="0" borderId="0" xfId="11" applyFill="1" applyAlignment="1">
      <alignment horizontal="center" vertical="top" wrapText="1"/>
    </xf>
    <xf numFmtId="0" fontId="4" fillId="0" borderId="0" xfId="11" applyFill="1" applyBorder="1" applyAlignment="1">
      <alignment vertical="top" wrapText="1"/>
    </xf>
    <xf numFmtId="0" fontId="4" fillId="0" borderId="2" xfId="11" applyFill="1" applyBorder="1" applyAlignment="1">
      <alignment horizontal="center" vertical="top" wrapText="1"/>
    </xf>
    <xf numFmtId="1" fontId="4" fillId="0" borderId="0" xfId="11" applyNumberFormat="1" applyFill="1" applyAlignment="1" applyProtection="1">
      <alignment horizontal="center"/>
      <protection hidden="1"/>
    </xf>
    <xf numFmtId="0" fontId="4" fillId="0" borderId="9" xfId="11" applyFill="1" applyBorder="1"/>
    <xf numFmtId="0" fontId="4" fillId="0" borderId="0" xfId="11" applyFill="1" applyBorder="1"/>
    <xf numFmtId="0" fontId="4" fillId="0" borderId="15" xfId="11" applyFill="1" applyBorder="1"/>
    <xf numFmtId="0" fontId="39" fillId="0" borderId="0" xfId="11" applyFont="1" applyFill="1"/>
    <xf numFmtId="0" fontId="41" fillId="0" borderId="0" xfId="11" applyFont="1" applyFill="1" applyBorder="1" applyAlignment="1">
      <alignment horizontal="right"/>
    </xf>
    <xf numFmtId="0" fontId="41" fillId="0" borderId="0" xfId="11" applyFont="1" applyFill="1" applyBorder="1" applyAlignment="1">
      <alignment horizontal="left"/>
    </xf>
    <xf numFmtId="0" fontId="39" fillId="0" borderId="0" xfId="11" applyFont="1" applyFill="1" applyBorder="1" applyAlignment="1">
      <alignment horizontal="right"/>
    </xf>
    <xf numFmtId="0" fontId="21" fillId="0" borderId="0" xfId="11" applyFont="1" applyFill="1" applyBorder="1" applyAlignment="1">
      <alignment horizontal="center" vertical="center" wrapText="1"/>
    </xf>
    <xf numFmtId="0" fontId="21" fillId="0" borderId="0" xfId="11" applyFont="1" applyFill="1" applyBorder="1" applyAlignment="1">
      <alignment vertical="center" wrapText="1"/>
    </xf>
    <xf numFmtId="0" fontId="21" fillId="0" borderId="0" xfId="11" applyFont="1" applyFill="1" applyBorder="1" applyAlignment="1">
      <alignment horizontal="left" vertical="center" wrapText="1"/>
    </xf>
    <xf numFmtId="0" fontId="4" fillId="0" borderId="16" xfId="11" applyFill="1" applyBorder="1"/>
    <xf numFmtId="0" fontId="4" fillId="0" borderId="0" xfId="11" applyFill="1" applyBorder="1" applyAlignment="1">
      <alignment horizontal="center" wrapText="1"/>
    </xf>
    <xf numFmtId="1" fontId="9" fillId="0" borderId="0" xfId="11" applyNumberFormat="1" applyFont="1" applyFill="1" applyAlignment="1" applyProtection="1">
      <alignment horizontal="left" wrapText="1"/>
      <protection hidden="1"/>
    </xf>
    <xf numFmtId="0" fontId="42" fillId="0" borderId="0" xfId="11" applyFont="1" applyFill="1" applyBorder="1" applyAlignment="1">
      <alignment horizontal="center" wrapText="1"/>
    </xf>
    <xf numFmtId="0" fontId="4" fillId="0" borderId="1" xfId="11" applyFill="1" applyBorder="1"/>
    <xf numFmtId="2" fontId="4" fillId="0" borderId="0" xfId="11" applyNumberFormat="1" applyFill="1" applyAlignment="1">
      <alignment horizontal="center"/>
    </xf>
    <xf numFmtId="0" fontId="43" fillId="8" borderId="0" xfId="11" applyFont="1" applyFill="1" applyBorder="1" applyAlignment="1" applyProtection="1">
      <alignment horizontal="left" vertical="center" wrapText="1" shrinkToFit="1"/>
      <protection hidden="1"/>
    </xf>
    <xf numFmtId="0" fontId="4" fillId="8" borderId="0" xfId="11" applyFill="1"/>
    <xf numFmtId="0" fontId="43" fillId="8" borderId="0" xfId="11" applyFont="1" applyFill="1" applyBorder="1" applyAlignment="1" applyProtection="1">
      <alignment horizontal="left" vertical="center" shrinkToFit="1"/>
      <protection hidden="1"/>
    </xf>
    <xf numFmtId="0" fontId="43" fillId="0" borderId="0" xfId="11" applyFont="1" applyFill="1" applyBorder="1" applyAlignment="1" applyProtection="1">
      <alignment horizontal="left" vertical="center" shrinkToFit="1"/>
      <protection hidden="1"/>
    </xf>
    <xf numFmtId="0" fontId="4" fillId="0" borderId="0" xfId="11" applyFill="1" applyBorder="1" applyAlignment="1">
      <alignment horizontal="center"/>
    </xf>
    <xf numFmtId="0" fontId="23" fillId="0" borderId="0" xfId="11" applyFont="1" applyFill="1" applyBorder="1" applyAlignment="1">
      <alignment horizontal="center" wrapText="1"/>
    </xf>
    <xf numFmtId="0" fontId="21" fillId="0" borderId="0" xfId="11" applyFont="1" applyFill="1" applyBorder="1" applyAlignment="1">
      <alignment horizontal="center" wrapText="1"/>
    </xf>
    <xf numFmtId="0" fontId="4" fillId="0" borderId="2" xfId="11" applyFill="1" applyBorder="1"/>
    <xf numFmtId="2" fontId="4" fillId="0" borderId="0" xfId="11" applyNumberFormat="1" applyFill="1" applyBorder="1" applyAlignment="1">
      <alignment horizontal="center"/>
    </xf>
    <xf numFmtId="2" fontId="4" fillId="0" borderId="0" xfId="11" quotePrefix="1" applyNumberFormat="1" applyFill="1" applyBorder="1" applyAlignment="1">
      <alignment horizontal="center"/>
    </xf>
    <xf numFmtId="2" fontId="4" fillId="0" borderId="0" xfId="11" applyNumberFormat="1" applyFill="1"/>
    <xf numFmtId="1" fontId="4" fillId="8" borderId="0" xfId="11" applyNumberFormat="1" applyFill="1" applyBorder="1" applyAlignment="1" applyProtection="1">
      <alignment horizontal="center"/>
      <protection hidden="1"/>
    </xf>
    <xf numFmtId="0" fontId="9" fillId="8" borderId="34" xfId="11" applyFont="1" applyFill="1" applyBorder="1" applyAlignment="1">
      <alignment horizontal="center" wrapText="1"/>
    </xf>
    <xf numFmtId="0" fontId="9" fillId="8" borderId="35" xfId="11" applyFont="1" applyFill="1" applyBorder="1" applyAlignment="1">
      <alignment horizontal="center" wrapText="1"/>
    </xf>
    <xf numFmtId="0" fontId="9" fillId="8" borderId="36" xfId="11" applyFont="1" applyFill="1" applyBorder="1" applyAlignment="1">
      <alignment horizontal="center" wrapText="1"/>
    </xf>
    <xf numFmtId="168" fontId="4" fillId="0" borderId="1" xfId="11" applyNumberFormat="1" applyFill="1" applyBorder="1"/>
    <xf numFmtId="2" fontId="4" fillId="0" borderId="1" xfId="11" applyNumberFormat="1" applyFill="1" applyBorder="1" applyAlignment="1" applyProtection="1">
      <alignment horizontal="center"/>
      <protection locked="0" hidden="1"/>
    </xf>
    <xf numFmtId="2" fontId="4" fillId="0" borderId="1" xfId="11" quotePrefix="1" applyNumberFormat="1" applyFill="1" applyBorder="1" applyAlignment="1" applyProtection="1">
      <alignment horizontal="center"/>
      <protection locked="0"/>
    </xf>
    <xf numFmtId="2" fontId="4" fillId="0" borderId="1" xfId="11" applyNumberFormat="1" applyFill="1" applyBorder="1" applyAlignment="1" applyProtection="1">
      <alignment horizontal="center"/>
    </xf>
    <xf numFmtId="2" fontId="34" fillId="0" borderId="0" xfId="11" applyNumberFormat="1" applyFont="1" applyFill="1" applyBorder="1" applyAlignment="1" applyProtection="1">
      <alignment horizontal="center"/>
    </xf>
    <xf numFmtId="2" fontId="23" fillId="0" borderId="1" xfId="11" applyNumberFormat="1" applyFont="1" applyFill="1" applyBorder="1" applyAlignment="1">
      <alignment horizontal="center"/>
    </xf>
    <xf numFmtId="2" fontId="23" fillId="0" borderId="0" xfId="11" applyNumberFormat="1" applyFont="1" applyFill="1" applyBorder="1" applyAlignment="1">
      <alignment horizontal="center"/>
    </xf>
    <xf numFmtId="2" fontId="28" fillId="0" borderId="19" xfId="11" applyNumberFormat="1" applyFont="1" applyFill="1" applyBorder="1" applyAlignment="1">
      <alignment horizontal="center"/>
    </xf>
    <xf numFmtId="169" fontId="28" fillId="0" borderId="1" xfId="11" applyNumberFormat="1" applyFont="1" applyFill="1" applyBorder="1" applyAlignment="1" applyProtection="1">
      <alignment horizontal="center"/>
    </xf>
    <xf numFmtId="169" fontId="29" fillId="0" borderId="0" xfId="11" applyNumberFormat="1" applyFont="1" applyFill="1" applyBorder="1" applyAlignment="1" applyProtection="1">
      <alignment horizontal="center"/>
    </xf>
    <xf numFmtId="2" fontId="29" fillId="0" borderId="1" xfId="11" applyNumberFormat="1" applyFont="1" applyFill="1" applyBorder="1" applyAlignment="1" applyProtection="1">
      <alignment horizontal="center"/>
    </xf>
    <xf numFmtId="2" fontId="28" fillId="0" borderId="20" xfId="11" applyNumberFormat="1" applyFont="1" applyFill="1" applyBorder="1" applyAlignment="1">
      <alignment horizontal="center"/>
    </xf>
    <xf numFmtId="2" fontId="28" fillId="0" borderId="1" xfId="11" applyNumberFormat="1" applyFont="1" applyFill="1" applyBorder="1" applyAlignment="1" applyProtection="1">
      <alignment horizontal="center"/>
    </xf>
    <xf numFmtId="2" fontId="29" fillId="0" borderId="0" xfId="11" applyNumberFormat="1" applyFont="1" applyFill="1" applyBorder="1" applyAlignment="1" applyProtection="1">
      <alignment horizontal="center"/>
    </xf>
    <xf numFmtId="2" fontId="30" fillId="0" borderId="1" xfId="11" applyNumberFormat="1" applyFont="1" applyFill="1" applyBorder="1" applyAlignment="1" applyProtection="1">
      <alignment horizontal="center"/>
    </xf>
    <xf numFmtId="0" fontId="4" fillId="0" borderId="20" xfId="11" applyFill="1" applyBorder="1"/>
    <xf numFmtId="0" fontId="4" fillId="8" borderId="0" xfId="11" applyFill="1" applyBorder="1"/>
    <xf numFmtId="0" fontId="9" fillId="9" borderId="37" xfId="11" applyFont="1" applyFill="1" applyBorder="1" applyAlignment="1" applyProtection="1">
      <alignment horizontal="center"/>
      <protection locked="0"/>
    </xf>
    <xf numFmtId="0" fontId="4" fillId="0" borderId="38" xfId="11" applyFill="1" applyBorder="1" applyAlignment="1" applyProtection="1">
      <alignment horizontal="center"/>
      <protection hidden="1"/>
    </xf>
    <xf numFmtId="0" fontId="4" fillId="0" borderId="3" xfId="11" applyFill="1" applyBorder="1" applyAlignment="1" applyProtection="1">
      <alignment horizontal="center"/>
      <protection hidden="1"/>
    </xf>
    <xf numFmtId="0" fontId="4" fillId="0" borderId="6" xfId="11" applyFill="1" applyBorder="1" applyAlignment="1" applyProtection="1">
      <alignment horizontal="center"/>
      <protection hidden="1"/>
    </xf>
    <xf numFmtId="2" fontId="4" fillId="0" borderId="21" xfId="11" applyNumberFormat="1" applyFill="1" applyBorder="1" applyAlignment="1" applyProtection="1">
      <alignment horizontal="center"/>
      <protection locked="0" hidden="1"/>
    </xf>
    <xf numFmtId="2" fontId="4" fillId="0" borderId="21" xfId="11" quotePrefix="1" applyNumberFormat="1" applyFill="1" applyBorder="1" applyAlignment="1" applyProtection="1">
      <alignment horizontal="center"/>
      <protection locked="0"/>
    </xf>
    <xf numFmtId="0" fontId="9" fillId="9" borderId="39" xfId="11" applyFont="1" applyFill="1" applyBorder="1" applyAlignment="1" applyProtection="1">
      <alignment horizontal="center"/>
      <protection locked="0"/>
    </xf>
    <xf numFmtId="168" fontId="4" fillId="0" borderId="0" xfId="11" applyNumberFormat="1" applyFill="1" applyBorder="1" applyProtection="1">
      <protection locked="0"/>
    </xf>
    <xf numFmtId="2" fontId="4" fillId="0" borderId="0" xfId="11" applyNumberFormat="1" applyFill="1" applyBorder="1" applyAlignment="1" applyProtection="1">
      <alignment horizontal="center"/>
      <protection locked="0" hidden="1"/>
    </xf>
    <xf numFmtId="2" fontId="4" fillId="0" borderId="0" xfId="11" applyNumberFormat="1" applyFill="1" applyBorder="1" applyAlignment="1" applyProtection="1">
      <alignment horizontal="center"/>
      <protection locked="0"/>
    </xf>
    <xf numFmtId="2" fontId="4" fillId="0" borderId="0" xfId="11" applyNumberFormat="1" applyFill="1" applyBorder="1" applyAlignment="1" applyProtection="1">
      <alignment horizontal="center"/>
    </xf>
    <xf numFmtId="169" fontId="28" fillId="0" borderId="0" xfId="11" applyNumberFormat="1" applyFont="1" applyFill="1" applyBorder="1" applyAlignment="1" applyProtection="1">
      <alignment horizontal="center"/>
    </xf>
    <xf numFmtId="2" fontId="28" fillId="0" borderId="0" xfId="11" applyNumberFormat="1" applyFont="1" applyFill="1" applyBorder="1" applyAlignment="1">
      <alignment horizontal="center"/>
    </xf>
    <xf numFmtId="2" fontId="28" fillId="0" borderId="0" xfId="11" applyNumberFormat="1" applyFont="1" applyFill="1" applyBorder="1" applyAlignment="1" applyProtection="1">
      <alignment horizontal="center"/>
    </xf>
    <xf numFmtId="2" fontId="30" fillId="0" borderId="0" xfId="11" applyNumberFormat="1" applyFont="1" applyFill="1" applyBorder="1" applyAlignment="1" applyProtection="1">
      <alignment horizontal="center"/>
    </xf>
    <xf numFmtId="0" fontId="9" fillId="9" borderId="40" xfId="11" applyFont="1" applyFill="1" applyBorder="1" applyAlignment="1" applyProtection="1">
      <alignment horizontal="center"/>
      <protection locked="0"/>
    </xf>
    <xf numFmtId="0" fontId="4" fillId="0" borderId="41" xfId="11" applyFill="1" applyBorder="1" applyAlignment="1" applyProtection="1">
      <alignment horizontal="center"/>
      <protection hidden="1"/>
    </xf>
    <xf numFmtId="0" fontId="4" fillId="0" borderId="8" xfId="11" applyFill="1" applyBorder="1" applyAlignment="1" applyProtection="1">
      <alignment horizontal="center"/>
      <protection hidden="1"/>
    </xf>
    <xf numFmtId="0" fontId="4" fillId="0" borderId="12" xfId="11" applyFill="1" applyBorder="1" applyAlignment="1" applyProtection="1">
      <alignment horizontal="center"/>
      <protection hidden="1"/>
    </xf>
    <xf numFmtId="0" fontId="9" fillId="0" borderId="0" xfId="11" applyFont="1" applyFill="1" applyBorder="1" applyAlignment="1">
      <alignment horizontal="right"/>
    </xf>
    <xf numFmtId="2" fontId="31" fillId="0" borderId="1" xfId="11" applyNumberFormat="1" applyFont="1" applyFill="1" applyBorder="1" applyAlignment="1">
      <alignment horizontal="center"/>
    </xf>
    <xf numFmtId="2" fontId="23" fillId="0" borderId="0" xfId="11" applyNumberFormat="1" applyFont="1" applyFill="1" applyBorder="1" applyAlignment="1" applyProtection="1">
      <alignment horizontal="center"/>
    </xf>
    <xf numFmtId="2" fontId="4" fillId="0" borderId="0" xfId="11" applyNumberFormat="1" applyFill="1" applyBorder="1" applyAlignment="1">
      <alignment horizontal="center" vertical="center"/>
    </xf>
    <xf numFmtId="2" fontId="4" fillId="8" borderId="0" xfId="11" applyNumberFormat="1" applyFill="1" applyBorder="1" applyProtection="1">
      <protection hidden="1"/>
    </xf>
    <xf numFmtId="0" fontId="4" fillId="0" borderId="22" xfId="11" applyFill="1" applyBorder="1"/>
    <xf numFmtId="0" fontId="4" fillId="0" borderId="14" xfId="11" applyFill="1" applyBorder="1"/>
    <xf numFmtId="0" fontId="32" fillId="0" borderId="14" xfId="11" applyFont="1" applyFill="1" applyBorder="1"/>
    <xf numFmtId="2" fontId="4" fillId="0" borderId="14" xfId="11" applyNumberFormat="1" applyFill="1" applyBorder="1" applyAlignment="1">
      <alignment horizontal="center"/>
    </xf>
    <xf numFmtId="2" fontId="4" fillId="0" borderId="23" xfId="11" applyNumberFormat="1" applyFill="1" applyBorder="1" applyAlignment="1">
      <alignment horizontal="center"/>
    </xf>
    <xf numFmtId="2" fontId="4" fillId="0" borderId="14" xfId="11" applyNumberFormat="1" applyFill="1" applyBorder="1" applyAlignment="1" applyProtection="1">
      <alignment horizontal="center"/>
    </xf>
    <xf numFmtId="2" fontId="4" fillId="0" borderId="24" xfId="11" applyNumberFormat="1" applyFill="1" applyBorder="1" applyAlignment="1">
      <alignment horizontal="center"/>
    </xf>
    <xf numFmtId="0" fontId="4" fillId="0" borderId="24" xfId="11" applyFill="1" applyBorder="1"/>
    <xf numFmtId="0" fontId="4" fillId="0" borderId="25" xfId="11" applyFill="1" applyBorder="1"/>
    <xf numFmtId="1" fontId="4" fillId="0" borderId="0" xfId="11" applyNumberFormat="1" applyFill="1" applyBorder="1" applyAlignment="1">
      <alignment horizontal="center" vertical="center"/>
    </xf>
    <xf numFmtId="2" fontId="4" fillId="0" borderId="0" xfId="11" applyNumberFormat="1" applyFill="1" applyBorder="1" applyProtection="1">
      <protection hidden="1"/>
    </xf>
    <xf numFmtId="2" fontId="4" fillId="0" borderId="0" xfId="11" applyNumberFormat="1" applyFill="1" applyBorder="1"/>
    <xf numFmtId="2" fontId="4" fillId="0" borderId="0" xfId="11" applyNumberFormat="1" applyFill="1" applyProtection="1">
      <protection hidden="1"/>
    </xf>
    <xf numFmtId="0" fontId="33" fillId="0" borderId="0" xfId="11" applyFont="1" applyFill="1" applyBorder="1" applyAlignment="1">
      <alignment horizontal="center" wrapText="1"/>
    </xf>
    <xf numFmtId="2" fontId="4" fillId="0" borderId="1" xfId="11" applyNumberFormat="1" applyFill="1" applyBorder="1" applyAlignment="1">
      <alignment horizontal="center"/>
    </xf>
    <xf numFmtId="2" fontId="33" fillId="0" borderId="1" xfId="11" applyNumberFormat="1" applyFont="1" applyFill="1" applyBorder="1" applyAlignment="1">
      <alignment horizontal="center"/>
    </xf>
    <xf numFmtId="2" fontId="33" fillId="0" borderId="0" xfId="11" applyNumberFormat="1" applyFont="1" applyFill="1" applyBorder="1" applyAlignment="1">
      <alignment horizontal="center"/>
    </xf>
    <xf numFmtId="2" fontId="33" fillId="0" borderId="1" xfId="11" applyNumberFormat="1" applyFont="1" applyFill="1" applyBorder="1" applyAlignment="1" applyProtection="1">
      <alignment horizontal="center"/>
      <protection locked="0"/>
    </xf>
    <xf numFmtId="2" fontId="33" fillId="0" borderId="0" xfId="11" applyNumberFormat="1" applyFont="1" applyFill="1" applyBorder="1" applyAlignment="1" applyProtection="1">
      <alignment horizontal="center"/>
      <protection locked="0"/>
    </xf>
    <xf numFmtId="1" fontId="4" fillId="0" borderId="16" xfId="11" applyNumberFormat="1" applyFill="1" applyBorder="1" applyAlignment="1">
      <alignment horizontal="center"/>
    </xf>
    <xf numFmtId="2" fontId="4" fillId="0" borderId="21" xfId="11" applyNumberFormat="1" applyFill="1" applyBorder="1" applyAlignment="1">
      <alignment horizontal="center"/>
    </xf>
    <xf numFmtId="2" fontId="33" fillId="0" borderId="21" xfId="11" applyNumberFormat="1" applyFont="1" applyFill="1" applyBorder="1" applyAlignment="1">
      <alignment horizontal="center"/>
    </xf>
    <xf numFmtId="2" fontId="33" fillId="0" borderId="21" xfId="11" applyNumberFormat="1" applyFont="1" applyFill="1" applyBorder="1" applyAlignment="1" applyProtection="1">
      <alignment horizontal="center"/>
    </xf>
    <xf numFmtId="2" fontId="33" fillId="0" borderId="21" xfId="11" applyNumberFormat="1" applyFont="1" applyFill="1" applyBorder="1" applyAlignment="1" applyProtection="1">
      <alignment horizontal="center"/>
      <protection locked="0"/>
    </xf>
    <xf numFmtId="168" fontId="4" fillId="0" borderId="1" xfId="11" applyNumberFormat="1" applyFill="1" applyBorder="1" applyProtection="1">
      <protection locked="0"/>
    </xf>
    <xf numFmtId="2" fontId="4" fillId="0" borderId="1" xfId="11" quotePrefix="1" applyNumberFormat="1" applyFill="1" applyBorder="1" applyAlignment="1" applyProtection="1">
      <alignment horizontal="center"/>
      <protection locked="0" hidden="1"/>
    </xf>
    <xf numFmtId="2" fontId="34" fillId="0" borderId="0" xfId="11" applyNumberFormat="1" applyFont="1" applyFill="1" applyBorder="1" applyAlignment="1">
      <alignment horizontal="center"/>
    </xf>
    <xf numFmtId="2" fontId="4" fillId="0" borderId="16" xfId="11" applyNumberFormat="1" applyFill="1" applyBorder="1" applyAlignment="1">
      <alignment horizontal="center"/>
    </xf>
    <xf numFmtId="2" fontId="4" fillId="0" borderId="25" xfId="11" applyNumberFormat="1" applyFill="1" applyBorder="1" applyAlignment="1">
      <alignment horizontal="center"/>
    </xf>
    <xf numFmtId="2" fontId="20" fillId="0" borderId="10" xfId="11" applyNumberFormat="1" applyFont="1" applyFill="1" applyBorder="1" applyAlignment="1">
      <alignment horizontal="center"/>
    </xf>
    <xf numFmtId="2" fontId="20" fillId="0" borderId="11" xfId="11" applyNumberFormat="1" applyFont="1" applyFill="1" applyBorder="1" applyAlignment="1">
      <alignment horizontal="center"/>
    </xf>
    <xf numFmtId="2" fontId="4" fillId="6" borderId="17" xfId="11" applyNumberFormat="1" applyFill="1" applyBorder="1" applyAlignment="1">
      <alignment horizontal="center" wrapText="1"/>
    </xf>
    <xf numFmtId="2" fontId="4" fillId="6" borderId="2" xfId="11" applyNumberFormat="1" applyFill="1" applyBorder="1" applyAlignment="1">
      <alignment horizontal="center" wrapText="1"/>
    </xf>
    <xf numFmtId="2" fontId="4" fillId="6" borderId="2" xfId="11" applyNumberFormat="1" applyFont="1" applyFill="1" applyBorder="1" applyAlignment="1">
      <alignment horizontal="center" wrapText="1"/>
    </xf>
    <xf numFmtId="2" fontId="4" fillId="6" borderId="2" xfId="11" applyNumberFormat="1" applyFill="1" applyBorder="1" applyAlignment="1">
      <alignment horizontal="center"/>
    </xf>
    <xf numFmtId="0" fontId="4" fillId="0" borderId="2" xfId="11" applyFill="1" applyBorder="1" applyAlignment="1">
      <alignment horizontal="center" wrapText="1"/>
    </xf>
    <xf numFmtId="2" fontId="4" fillId="6" borderId="18" xfId="11" applyNumberFormat="1" applyFill="1" applyBorder="1" applyAlignment="1">
      <alignment horizontal="center"/>
    </xf>
    <xf numFmtId="0" fontId="4" fillId="0" borderId="17" xfId="11" applyFill="1" applyBorder="1" applyAlignment="1">
      <alignment horizontal="center"/>
    </xf>
    <xf numFmtId="0" fontId="4" fillId="0" borderId="2" xfId="11" applyFill="1" applyBorder="1" applyAlignment="1">
      <alignment horizontal="center"/>
    </xf>
    <xf numFmtId="2" fontId="4" fillId="0" borderId="2" xfId="11" applyNumberFormat="1" applyFill="1" applyBorder="1" applyAlignment="1">
      <alignment horizontal="center"/>
    </xf>
    <xf numFmtId="0" fontId="4" fillId="0" borderId="2" xfId="11" applyBorder="1"/>
    <xf numFmtId="0" fontId="33" fillId="0" borderId="2" xfId="11" applyFont="1" applyFill="1" applyBorder="1" applyAlignment="1">
      <alignment horizontal="center" wrapText="1"/>
    </xf>
    <xf numFmtId="2" fontId="4" fillId="0" borderId="18" xfId="11" applyNumberFormat="1" applyFill="1" applyBorder="1" applyAlignment="1">
      <alignment horizontal="center" vertical="center"/>
    </xf>
    <xf numFmtId="2" fontId="4" fillId="0" borderId="0" xfId="11" applyNumberFormat="1" applyFill="1" applyBorder="1" applyAlignment="1">
      <alignment horizontal="center" wrapText="1"/>
    </xf>
    <xf numFmtId="2" fontId="40" fillId="6" borderId="27" xfId="11" applyNumberFormat="1" applyFont="1" applyFill="1" applyBorder="1" applyAlignment="1" applyProtection="1">
      <alignment horizontal="center"/>
      <protection locked="0"/>
    </xf>
    <xf numFmtId="2" fontId="4" fillId="6" borderId="0" xfId="11" applyNumberFormat="1" applyFill="1" applyBorder="1" applyAlignment="1">
      <alignment horizontal="center"/>
    </xf>
    <xf numFmtId="1" fontId="40" fillId="6" borderId="1" xfId="11" applyNumberFormat="1" applyFont="1" applyFill="1" applyBorder="1" applyAlignment="1" applyProtection="1">
      <alignment horizontal="center"/>
      <protection locked="0"/>
    </xf>
    <xf numFmtId="2" fontId="40" fillId="0" borderId="0" xfId="11" applyNumberFormat="1" applyFont="1" applyFill="1" applyBorder="1" applyAlignment="1" applyProtection="1">
      <alignment horizontal="center"/>
    </xf>
    <xf numFmtId="2" fontId="40" fillId="6" borderId="1" xfId="11" applyNumberFormat="1" applyFont="1" applyFill="1" applyBorder="1" applyAlignment="1" applyProtection="1">
      <alignment horizontal="center"/>
      <protection locked="0"/>
    </xf>
    <xf numFmtId="2" fontId="4" fillId="6" borderId="0" xfId="11" applyNumberFormat="1" applyFill="1" applyBorder="1" applyAlignment="1" applyProtection="1">
      <alignment horizontal="center"/>
      <protection hidden="1"/>
    </xf>
    <xf numFmtId="2" fontId="4" fillId="6" borderId="20" xfId="11" applyNumberFormat="1" applyFill="1" applyBorder="1" applyAlignment="1">
      <alignment horizontal="center"/>
    </xf>
    <xf numFmtId="168" fontId="4" fillId="0" borderId="27" xfId="11" applyNumberFormat="1" applyFill="1" applyBorder="1"/>
    <xf numFmtId="0" fontId="4" fillId="0" borderId="0" xfId="11" applyBorder="1"/>
    <xf numFmtId="2" fontId="4" fillId="0" borderId="20" xfId="11" applyNumberFormat="1" applyFill="1" applyBorder="1" applyAlignment="1">
      <alignment horizontal="center" vertical="center"/>
    </xf>
    <xf numFmtId="1" fontId="40" fillId="6" borderId="21" xfId="11" applyNumberFormat="1" applyFont="1" applyFill="1" applyBorder="1" applyAlignment="1" applyProtection="1">
      <alignment horizontal="center"/>
      <protection locked="0"/>
    </xf>
    <xf numFmtId="2" fontId="4" fillId="6" borderId="0" xfId="11" applyNumberFormat="1" applyFill="1" applyBorder="1" applyAlignment="1" applyProtection="1">
      <alignment horizontal="center"/>
    </xf>
    <xf numFmtId="2" fontId="34" fillId="6" borderId="0" xfId="11" applyNumberFormat="1" applyFont="1" applyFill="1" applyBorder="1" applyAlignment="1" applyProtection="1">
      <alignment horizontal="center"/>
    </xf>
    <xf numFmtId="2" fontId="34" fillId="6" borderId="20" xfId="11" applyNumberFormat="1" applyFont="1" applyFill="1" applyBorder="1" applyAlignment="1">
      <alignment horizontal="center"/>
    </xf>
    <xf numFmtId="168" fontId="40" fillId="0" borderId="27" xfId="11" applyNumberFormat="1" applyFont="1" applyFill="1" applyBorder="1" applyProtection="1">
      <protection locked="0"/>
    </xf>
    <xf numFmtId="168" fontId="40" fillId="0" borderId="1" xfId="11" applyNumberFormat="1" applyFont="1" applyFill="1" applyBorder="1" applyProtection="1">
      <protection locked="0"/>
    </xf>
    <xf numFmtId="2" fontId="31" fillId="6" borderId="27" xfId="11" applyNumberFormat="1" applyFont="1" applyFill="1" applyBorder="1" applyAlignment="1">
      <alignment horizontal="center"/>
    </xf>
    <xf numFmtId="0" fontId="4" fillId="0" borderId="1" xfId="11" applyBorder="1"/>
    <xf numFmtId="0" fontId="9" fillId="0" borderId="1" xfId="11" applyFont="1" applyFill="1" applyBorder="1" applyAlignment="1" applyProtection="1">
      <alignment horizontal="right"/>
    </xf>
    <xf numFmtId="2" fontId="34" fillId="0" borderId="1" xfId="11" applyNumberFormat="1" applyFont="1" applyFill="1" applyBorder="1" applyAlignment="1" applyProtection="1">
      <alignment horizontal="center"/>
    </xf>
    <xf numFmtId="2" fontId="31" fillId="6" borderId="1" xfId="11" applyNumberFormat="1" applyFont="1" applyFill="1" applyBorder="1" applyAlignment="1">
      <alignment horizontal="center"/>
    </xf>
    <xf numFmtId="0" fontId="4" fillId="0" borderId="33" xfId="11" applyBorder="1"/>
    <xf numFmtId="0" fontId="4" fillId="0" borderId="0" xfId="11" applyProtection="1"/>
    <xf numFmtId="0" fontId="4" fillId="0" borderId="27" xfId="11" applyBorder="1"/>
    <xf numFmtId="2" fontId="34" fillId="0" borderId="1" xfId="11" applyNumberFormat="1" applyFont="1" applyFill="1" applyBorder="1" applyAlignment="1">
      <alignment horizontal="center"/>
    </xf>
    <xf numFmtId="2" fontId="4" fillId="0" borderId="33" xfId="11" applyNumberFormat="1" applyFill="1" applyBorder="1" applyAlignment="1">
      <alignment horizontal="center"/>
    </xf>
    <xf numFmtId="2" fontId="31" fillId="0" borderId="15" xfId="11" applyNumberFormat="1" applyFont="1" applyFill="1" applyBorder="1" applyAlignment="1">
      <alignment horizontal="center"/>
    </xf>
    <xf numFmtId="0" fontId="4" fillId="0" borderId="0" xfId="11" applyFill="1" applyBorder="1" applyProtection="1">
      <protection hidden="1"/>
    </xf>
    <xf numFmtId="2" fontId="4" fillId="0" borderId="0" xfId="11" applyNumberFormat="1" applyFill="1" applyAlignment="1">
      <alignment horizontal="center" vertical="center"/>
    </xf>
    <xf numFmtId="2" fontId="4" fillId="0" borderId="0" xfId="11" applyNumberFormat="1" applyFill="1" applyAlignment="1">
      <alignment horizontal="center" vertical="top"/>
    </xf>
    <xf numFmtId="0" fontId="4" fillId="0" borderId="0" xfId="11" applyFill="1" applyAlignment="1">
      <alignment wrapText="1"/>
    </xf>
    <xf numFmtId="2" fontId="4" fillId="0" borderId="0" xfId="11" applyNumberFormat="1" applyFill="1" applyAlignment="1">
      <alignment horizontal="center" wrapText="1"/>
    </xf>
    <xf numFmtId="2" fontId="4" fillId="0" borderId="0" xfId="11" applyNumberFormat="1" applyFill="1" applyAlignment="1">
      <alignment vertical="center"/>
    </xf>
    <xf numFmtId="2" fontId="4" fillId="0" borderId="0" xfId="11" applyNumberFormat="1" applyFill="1" applyAlignment="1" applyProtection="1">
      <alignment vertical="center"/>
      <protection hidden="1"/>
    </xf>
    <xf numFmtId="0" fontId="4" fillId="0" borderId="0" xfId="11" applyFill="1" applyAlignment="1">
      <alignment vertical="center"/>
    </xf>
    <xf numFmtId="0" fontId="4" fillId="0" borderId="0" xfId="11" applyAlignment="1">
      <alignment vertical="center"/>
    </xf>
    <xf numFmtId="2" fontId="11" fillId="0" borderId="0" xfId="11" applyNumberFormat="1" applyFont="1" applyFill="1" applyAlignment="1"/>
    <xf numFmtId="2" fontId="11" fillId="0" borderId="0" xfId="11" applyNumberFormat="1" applyFont="1" applyFill="1" applyBorder="1" applyAlignment="1"/>
    <xf numFmtId="0" fontId="4" fillId="0" borderId="0" xfId="11" applyProtection="1">
      <protection hidden="1"/>
    </xf>
    <xf numFmtId="0" fontId="7" fillId="2" borderId="3" xfId="1" applyFont="1" applyFill="1" applyBorder="1"/>
    <xf numFmtId="0" fontId="7" fillId="0" borderId="3" xfId="1" applyFont="1" applyBorder="1"/>
    <xf numFmtId="0" fontId="44" fillId="2" borderId="3" xfId="1" applyFont="1" applyFill="1" applyBorder="1"/>
    <xf numFmtId="49" fontId="15" fillId="4" borderId="3" xfId="0" applyNumberFormat="1" applyFont="1" applyFill="1" applyBorder="1" applyAlignment="1" applyProtection="1">
      <alignment horizontal="left"/>
      <protection locked="0"/>
    </xf>
    <xf numFmtId="0" fontId="17" fillId="0" borderId="0" xfId="2"/>
    <xf numFmtId="0" fontId="13" fillId="0" borderId="38" xfId="2" applyFont="1" applyBorder="1" applyAlignment="1">
      <alignment horizontal="center" vertical="center" wrapText="1"/>
    </xf>
    <xf numFmtId="0" fontId="17" fillId="0" borderId="38" xfId="2" applyBorder="1" applyAlignment="1">
      <alignment horizontal="center"/>
    </xf>
    <xf numFmtId="0" fontId="45" fillId="0" borderId="0" xfId="2" applyFont="1"/>
    <xf numFmtId="0" fontId="17" fillId="0" borderId="0" xfId="2" applyAlignment="1">
      <alignment horizontal="center"/>
    </xf>
    <xf numFmtId="0" fontId="3" fillId="0" borderId="1" xfId="11" applyFont="1" applyFill="1" applyBorder="1" applyAlignment="1" applyProtection="1">
      <alignment horizontal="center"/>
      <protection locked="0"/>
    </xf>
    <xf numFmtId="166" fontId="3" fillId="0" borderId="1" xfId="11" applyNumberFormat="1" applyFont="1" applyFill="1" applyBorder="1" applyAlignment="1" applyProtection="1">
      <alignment horizontal="center" shrinkToFit="1"/>
      <protection locked="0"/>
    </xf>
    <xf numFmtId="165" fontId="8" fillId="2" borderId="1" xfId="1" applyNumberFormat="1" applyFill="1" applyBorder="1" applyAlignment="1" applyProtection="1">
      <protection locked="0"/>
    </xf>
    <xf numFmtId="0" fontId="40" fillId="0" borderId="0" xfId="10" applyFill="1" applyAlignment="1">
      <alignment horizontal="center" vertical="center"/>
    </xf>
    <xf numFmtId="0" fontId="19" fillId="0" borderId="0" xfId="10" applyFont="1" applyFill="1" applyAlignment="1" applyProtection="1">
      <alignment horizontal="center" vertical="center"/>
      <protection locked="0" hidden="1"/>
    </xf>
    <xf numFmtId="0" fontId="19" fillId="0" borderId="0" xfId="10" applyFont="1" applyFill="1" applyAlignment="1">
      <alignment horizontal="center" vertical="center"/>
    </xf>
    <xf numFmtId="0" fontId="19" fillId="0" borderId="0" xfId="10" applyFont="1" applyFill="1" applyAlignment="1"/>
    <xf numFmtId="0" fontId="2" fillId="0" borderId="0" xfId="10" applyFont="1" applyFill="1" applyAlignment="1"/>
    <xf numFmtId="0" fontId="40" fillId="0" borderId="0" xfId="10" applyFill="1"/>
    <xf numFmtId="0" fontId="9" fillId="0" borderId="3" xfId="10" applyFont="1" applyFill="1" applyBorder="1" applyAlignment="1">
      <alignment horizontal="center" vertical="center"/>
    </xf>
    <xf numFmtId="170" fontId="40" fillId="0" borderId="0" xfId="10" applyNumberFormat="1" applyFill="1" applyAlignment="1">
      <alignment horizontal="center" vertical="center"/>
    </xf>
    <xf numFmtId="0" fontId="40" fillId="0" borderId="3" xfId="10" applyFill="1" applyBorder="1" applyAlignment="1">
      <alignment horizontal="center" vertical="center"/>
    </xf>
    <xf numFmtId="1" fontId="40" fillId="0" borderId="0" xfId="10" applyNumberFormat="1" applyFill="1"/>
    <xf numFmtId="1" fontId="40" fillId="0" borderId="0" xfId="10" applyNumberFormat="1" applyFill="1" applyAlignment="1">
      <alignment horizontal="center"/>
    </xf>
    <xf numFmtId="2" fontId="40" fillId="0" borderId="3" xfId="10" applyNumberFormat="1" applyFill="1" applyBorder="1" applyAlignment="1">
      <alignment horizontal="center" vertical="center"/>
    </xf>
    <xf numFmtId="14" fontId="40" fillId="0" borderId="0" xfId="10" applyNumberFormat="1" applyFill="1"/>
    <xf numFmtId="14" fontId="34" fillId="0" borderId="0" xfId="10" applyNumberFormat="1" applyFont="1" applyFill="1"/>
    <xf numFmtId="0" fontId="40" fillId="0" borderId="0" xfId="10" applyFill="1" applyAlignment="1">
      <alignment horizontal="center"/>
    </xf>
    <xf numFmtId="0" fontId="40" fillId="0" borderId="0" xfId="10" applyFill="1" applyBorder="1"/>
    <xf numFmtId="1" fontId="40" fillId="0" borderId="0" xfId="10" applyNumberFormat="1" applyFill="1" applyBorder="1"/>
    <xf numFmtId="1" fontId="40" fillId="0" borderId="0" xfId="10" applyNumberFormat="1" applyFill="1" applyBorder="1" applyAlignment="1">
      <alignment horizontal="center"/>
    </xf>
    <xf numFmtId="14" fontId="40" fillId="0" borderId="0" xfId="10" applyNumberFormat="1" applyFill="1" applyBorder="1"/>
    <xf numFmtId="0" fontId="40" fillId="0" borderId="0" xfId="10" applyFill="1" applyBorder="1" applyAlignment="1">
      <alignment horizontal="center" wrapText="1"/>
    </xf>
    <xf numFmtId="1" fontId="40" fillId="0" borderId="0" xfId="10" applyNumberFormat="1" applyFill="1" applyBorder="1" applyAlignment="1">
      <alignment horizontal="center" wrapText="1"/>
    </xf>
    <xf numFmtId="14" fontId="40" fillId="0" borderId="0" xfId="10" applyNumberFormat="1" applyFill="1" applyBorder="1" applyAlignment="1">
      <alignment horizontal="center" wrapText="1"/>
    </xf>
    <xf numFmtId="170" fontId="40" fillId="0" borderId="0" xfId="10" applyNumberFormat="1" applyFill="1" applyBorder="1" applyAlignment="1">
      <alignment horizontal="center" wrapText="1"/>
    </xf>
    <xf numFmtId="0" fontId="40" fillId="0" borderId="0" xfId="10" applyFill="1" applyAlignment="1">
      <alignment horizontal="center" wrapText="1"/>
    </xf>
    <xf numFmtId="1" fontId="40" fillId="0" borderId="0" xfId="10" applyNumberFormat="1" applyFill="1" applyAlignment="1">
      <alignment horizontal="center" wrapText="1"/>
    </xf>
    <xf numFmtId="14" fontId="40" fillId="0" borderId="0" xfId="10" applyNumberFormat="1" applyFill="1" applyBorder="1" applyAlignment="1">
      <alignment horizontal="center"/>
    </xf>
    <xf numFmtId="2" fontId="40" fillId="0" borderId="0" xfId="10" applyNumberFormat="1" applyFill="1" applyAlignment="1">
      <alignment horizontal="center"/>
    </xf>
    <xf numFmtId="2" fontId="40" fillId="0" borderId="0" xfId="10" applyNumberFormat="1" applyFill="1" applyBorder="1" applyAlignment="1">
      <alignment horizontal="center"/>
    </xf>
    <xf numFmtId="2" fontId="40" fillId="0" borderId="0" xfId="10" quotePrefix="1" applyNumberFormat="1" applyFill="1" applyBorder="1" applyAlignment="1">
      <alignment horizontal="center"/>
    </xf>
    <xf numFmtId="2" fontId="40" fillId="0" borderId="0" xfId="10" applyNumberFormat="1" applyFill="1"/>
    <xf numFmtId="2" fontId="23" fillId="0" borderId="0" xfId="10" applyNumberFormat="1" applyFont="1" applyFill="1" applyBorder="1" applyAlignment="1">
      <alignment horizontal="center"/>
    </xf>
    <xf numFmtId="2" fontId="40" fillId="0" borderId="0" xfId="10" applyNumberFormat="1" applyFill="1" applyBorder="1" applyAlignment="1">
      <alignment horizontal="center" vertical="center"/>
    </xf>
    <xf numFmtId="1" fontId="40" fillId="0" borderId="0" xfId="10" applyNumberFormat="1" applyFill="1" applyBorder="1" applyAlignment="1">
      <alignment horizontal="center" vertical="center"/>
    </xf>
    <xf numFmtId="0" fontId="40" fillId="0" borderId="0" xfId="10"/>
    <xf numFmtId="0" fontId="40" fillId="0" borderId="0" xfId="10" applyAlignment="1">
      <alignment horizontal="center"/>
    </xf>
    <xf numFmtId="14" fontId="40" fillId="0" borderId="0" xfId="10" applyNumberFormat="1"/>
    <xf numFmtId="171" fontId="40" fillId="0" borderId="0" xfId="10" applyNumberFormat="1"/>
    <xf numFmtId="0" fontId="0" fillId="0" borderId="3" xfId="0" applyBorder="1" applyAlignment="1">
      <alignment horizontal="left"/>
    </xf>
    <xf numFmtId="0" fontId="0" fillId="0" borderId="3" xfId="0" applyBorder="1" applyAlignment="1">
      <alignment horizontal="center"/>
    </xf>
    <xf numFmtId="0" fontId="0" fillId="3" borderId="3" xfId="0" applyFill="1" applyBorder="1" applyAlignment="1">
      <alignment horizontal="left"/>
    </xf>
    <xf numFmtId="0" fontId="0" fillId="3" borderId="3" xfId="0" applyFill="1" applyBorder="1" applyAlignment="1">
      <alignment horizontal="center"/>
    </xf>
    <xf numFmtId="0" fontId="17" fillId="3" borderId="3" xfId="0" applyFont="1" applyFill="1" applyBorder="1" applyAlignment="1">
      <alignment horizontal="left"/>
    </xf>
    <xf numFmtId="0" fontId="17" fillId="3" borderId="3" xfId="0" applyFont="1" applyFill="1" applyBorder="1" applyAlignment="1">
      <alignment horizontal="center"/>
    </xf>
    <xf numFmtId="0" fontId="0" fillId="0" borderId="0" xfId="0" applyBorder="1" applyAlignment="1">
      <alignment horizontal="center"/>
    </xf>
    <xf numFmtId="0" fontId="9" fillId="0" borderId="44" xfId="0" applyFont="1" applyBorder="1" applyAlignment="1">
      <alignment horizontal="center"/>
    </xf>
    <xf numFmtId="0" fontId="9" fillId="0" borderId="45" xfId="0" applyFont="1" applyBorder="1" applyAlignment="1">
      <alignment horizontal="left"/>
    </xf>
    <xf numFmtId="0" fontId="9" fillId="0" borderId="45" xfId="0" applyFont="1" applyBorder="1" applyAlignment="1">
      <alignment horizontal="center"/>
    </xf>
    <xf numFmtId="173" fontId="9" fillId="0" borderId="46" xfId="0"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left"/>
    </xf>
    <xf numFmtId="0" fontId="0" fillId="0" borderId="48" xfId="0" applyBorder="1" applyAlignment="1">
      <alignment horizontal="center"/>
    </xf>
    <xf numFmtId="173" fontId="0" fillId="0" borderId="49" xfId="0" applyNumberFormat="1" applyBorder="1" applyAlignment="1">
      <alignment horizontal="center"/>
    </xf>
    <xf numFmtId="0" fontId="0" fillId="0" borderId="50" xfId="0" applyBorder="1" applyAlignment="1">
      <alignment horizontal="center"/>
    </xf>
    <xf numFmtId="0" fontId="0" fillId="0" borderId="51" xfId="0" applyBorder="1" applyAlignment="1">
      <alignment horizontal="left"/>
    </xf>
    <xf numFmtId="0" fontId="0" fillId="0" borderId="51" xfId="0" applyBorder="1" applyAlignment="1">
      <alignment horizontal="center"/>
    </xf>
    <xf numFmtId="173" fontId="0" fillId="0" borderId="52"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left"/>
    </xf>
    <xf numFmtId="0" fontId="0" fillId="0" borderId="60" xfId="0" applyBorder="1" applyAlignment="1">
      <alignment horizontal="center"/>
    </xf>
    <xf numFmtId="173" fontId="0" fillId="0" borderId="61" xfId="0" applyNumberFormat="1" applyBorder="1" applyAlignment="1">
      <alignment horizontal="center"/>
    </xf>
    <xf numFmtId="0" fontId="0" fillId="0" borderId="53" xfId="0" applyBorder="1" applyAlignment="1">
      <alignment horizontal="center"/>
    </xf>
    <xf numFmtId="0" fontId="0" fillId="0" borderId="54" xfId="0" applyBorder="1" applyAlignment="1">
      <alignment horizontal="left"/>
    </xf>
    <xf numFmtId="0" fontId="0" fillId="0" borderId="54" xfId="0" applyBorder="1" applyAlignment="1">
      <alignment horizontal="center"/>
    </xf>
    <xf numFmtId="173" fontId="0" fillId="0" borderId="55" xfId="0" applyNumberFormat="1" applyBorder="1" applyAlignment="1">
      <alignment horizontal="center"/>
    </xf>
    <xf numFmtId="0" fontId="0" fillId="0" borderId="10" xfId="0" applyBorder="1" applyAlignment="1">
      <alignment horizontal="center"/>
    </xf>
    <xf numFmtId="173" fontId="0" fillId="0" borderId="10" xfId="0" applyNumberFormat="1" applyBorder="1" applyAlignment="1">
      <alignment horizontal="center"/>
    </xf>
    <xf numFmtId="0" fontId="9" fillId="0" borderId="56" xfId="0" applyFont="1" applyBorder="1" applyAlignment="1">
      <alignment horizontal="center"/>
    </xf>
    <xf numFmtId="0" fontId="9" fillId="0" borderId="57" xfId="0" applyFont="1" applyBorder="1" applyAlignment="1">
      <alignment horizontal="left"/>
    </xf>
    <xf numFmtId="0" fontId="9" fillId="0" borderId="57" xfId="0" applyFont="1" applyBorder="1" applyAlignment="1">
      <alignment horizontal="center"/>
    </xf>
    <xf numFmtId="173" fontId="9" fillId="0" borderId="58" xfId="0" applyNumberFormat="1" applyFont="1" applyBorder="1" applyAlignment="1">
      <alignment horizontal="center"/>
    </xf>
    <xf numFmtId="0" fontId="0" fillId="0" borderId="10" xfId="0" applyBorder="1"/>
    <xf numFmtId="173" fontId="0" fillId="0" borderId="10" xfId="0" applyNumberFormat="1" applyBorder="1"/>
    <xf numFmtId="173" fontId="0" fillId="0" borderId="49" xfId="0" quotePrefix="1" applyNumberFormat="1" applyBorder="1" applyAlignment="1">
      <alignment horizontal="center"/>
    </xf>
    <xf numFmtId="173" fontId="0" fillId="0" borderId="61" xfId="0" quotePrefix="1" applyNumberFormat="1" applyBorder="1" applyAlignment="1">
      <alignment horizontal="center"/>
    </xf>
    <xf numFmtId="173" fontId="0" fillId="0" borderId="55" xfId="0" quotePrefix="1" applyNumberFormat="1" applyBorder="1" applyAlignment="1">
      <alignment horizontal="center"/>
    </xf>
    <xf numFmtId="0" fontId="0" fillId="0" borderId="10" xfId="0" applyBorder="1" applyAlignment="1">
      <alignment horizontal="left"/>
    </xf>
    <xf numFmtId="173" fontId="0" fillId="0" borderId="10" xfId="0" quotePrefix="1" applyNumberFormat="1" applyBorder="1" applyAlignment="1">
      <alignment horizontal="center"/>
    </xf>
    <xf numFmtId="173" fontId="0" fillId="0" borderId="0" xfId="0" applyNumberFormat="1"/>
    <xf numFmtId="49" fontId="15" fillId="4" borderId="5" xfId="0" applyNumberFormat="1" applyFont="1" applyFill="1" applyBorder="1" applyAlignment="1" applyProtection="1">
      <alignment horizontal="center"/>
      <protection locked="0"/>
    </xf>
    <xf numFmtId="49" fontId="8" fillId="2" borderId="0" xfId="1" applyNumberFormat="1" applyFill="1" applyProtection="1"/>
    <xf numFmtId="49" fontId="8" fillId="2" borderId="0" xfId="1" applyNumberFormat="1" applyFill="1" applyBorder="1" applyAlignment="1" applyProtection="1">
      <alignment horizontal="center"/>
    </xf>
    <xf numFmtId="49" fontId="11" fillId="2" borderId="0" xfId="1" applyNumberFormat="1" applyFont="1" applyFill="1" applyBorder="1" applyAlignment="1" applyProtection="1">
      <alignment horizontal="center" vertical="top"/>
    </xf>
    <xf numFmtId="49" fontId="15" fillId="4" borderId="5" xfId="12" applyNumberFormat="1" applyFont="1" applyFill="1" applyBorder="1" applyAlignment="1" applyProtection="1">
      <alignment horizontal="center"/>
      <protection locked="0"/>
    </xf>
    <xf numFmtId="49" fontId="8" fillId="2" borderId="5" xfId="1" applyNumberFormat="1" applyFill="1" applyBorder="1" applyAlignment="1" applyProtection="1">
      <alignment horizontal="center"/>
      <protection locked="0"/>
    </xf>
    <xf numFmtId="49" fontId="8" fillId="2" borderId="7" xfId="1" applyNumberFormat="1" applyFill="1" applyBorder="1" applyAlignment="1" applyProtection="1">
      <alignment horizontal="center"/>
      <protection locked="0"/>
    </xf>
    <xf numFmtId="49" fontId="16" fillId="2" borderId="0" xfId="1" applyNumberFormat="1" applyFont="1" applyFill="1" applyAlignment="1" applyProtection="1">
      <alignment horizontal="center" vertical="top"/>
    </xf>
    <xf numFmtId="49" fontId="8" fillId="2" borderId="0" xfId="1" applyNumberFormat="1" applyFill="1" applyAlignment="1" applyProtection="1">
      <alignment horizontal="center"/>
    </xf>
    <xf numFmtId="49" fontId="8" fillId="0" borderId="0" xfId="1" applyNumberFormat="1"/>
    <xf numFmtId="49" fontId="8" fillId="2" borderId="0" xfId="1" applyNumberFormat="1" applyFill="1"/>
    <xf numFmtId="49" fontId="12" fillId="0" borderId="0" xfId="1" applyNumberFormat="1" applyFont="1"/>
    <xf numFmtId="49" fontId="8" fillId="2" borderId="0" xfId="1" applyNumberFormat="1" applyFill="1" applyAlignment="1" applyProtection="1">
      <alignment horizontal="right"/>
    </xf>
    <xf numFmtId="49" fontId="8" fillId="2" borderId="1" xfId="1" applyNumberFormat="1" applyFill="1" applyBorder="1" applyAlignment="1" applyProtection="1">
      <protection locked="0"/>
    </xf>
    <xf numFmtId="49" fontId="8" fillId="2" borderId="0" xfId="1" applyNumberFormat="1" applyFill="1" applyBorder="1" applyProtection="1"/>
    <xf numFmtId="49" fontId="8" fillId="0" borderId="0" xfId="1" applyNumberFormat="1" applyProtection="1"/>
    <xf numFmtId="0" fontId="13" fillId="0" borderId="63" xfId="0" applyFont="1" applyBorder="1" applyAlignment="1">
      <alignment horizontal="center" vertical="center"/>
    </xf>
    <xf numFmtId="49" fontId="1" fillId="2" borderId="5" xfId="1" applyNumberFormat="1" applyFont="1" applyFill="1" applyBorder="1" applyAlignment="1" applyProtection="1">
      <alignment horizontal="center"/>
      <protection locked="0"/>
    </xf>
    <xf numFmtId="0" fontId="1" fillId="2" borderId="0" xfId="1" applyFont="1" applyFill="1" applyAlignment="1" applyProtection="1">
      <alignment horizontal="right"/>
    </xf>
    <xf numFmtId="2" fontId="1" fillId="0" borderId="0" xfId="11" applyNumberFormat="1" applyFont="1" applyFill="1" applyBorder="1" applyProtection="1">
      <protection hidden="1"/>
    </xf>
    <xf numFmtId="0" fontId="47" fillId="0" borderId="0" xfId="11" applyFont="1" applyFill="1" applyAlignment="1"/>
    <xf numFmtId="49" fontId="1" fillId="0" borderId="1" xfId="11" applyNumberFormat="1" applyFont="1" applyFill="1" applyBorder="1" applyAlignment="1" applyProtection="1">
      <alignment horizontal="center"/>
      <protection locked="0"/>
    </xf>
    <xf numFmtId="49" fontId="17" fillId="0" borderId="0" xfId="2" applyNumberFormat="1"/>
    <xf numFmtId="49" fontId="0" fillId="0" borderId="38" xfId="0" applyNumberFormat="1" applyBorder="1" applyAlignment="1">
      <alignment horizontal="center"/>
    </xf>
    <xf numFmtId="49" fontId="0" fillId="3" borderId="38" xfId="0" applyNumberFormat="1" applyFill="1" applyBorder="1" applyAlignment="1">
      <alignment horizontal="center"/>
    </xf>
    <xf numFmtId="49" fontId="17" fillId="0" borderId="38" xfId="0" applyNumberFormat="1" applyFont="1" applyBorder="1" applyAlignment="1">
      <alignment horizontal="center"/>
    </xf>
    <xf numFmtId="49" fontId="17" fillId="3" borderId="38" xfId="0" applyNumberFormat="1" applyFont="1" applyFill="1" applyBorder="1" applyAlignment="1">
      <alignment horizontal="center"/>
    </xf>
    <xf numFmtId="0" fontId="0" fillId="0" borderId="4" xfId="0" applyBorder="1" applyAlignment="1">
      <alignment horizontal="center"/>
    </xf>
    <xf numFmtId="49" fontId="13" fillId="0" borderId="33" xfId="0" applyNumberFormat="1" applyFont="1" applyBorder="1" applyAlignment="1">
      <alignment horizontal="center" vertical="center" wrapText="1"/>
    </xf>
    <xf numFmtId="0" fontId="13" fillId="0" borderId="63" xfId="0" applyFont="1" applyBorder="1" applyAlignment="1">
      <alignment horizontal="center" vertical="center" wrapText="1"/>
    </xf>
    <xf numFmtId="0" fontId="13" fillId="0" borderId="27" xfId="0" applyFont="1" applyBorder="1" applyAlignment="1">
      <alignment horizontal="center" vertical="center"/>
    </xf>
    <xf numFmtId="49" fontId="17" fillId="3" borderId="18" xfId="0" applyNumberFormat="1" applyFont="1" applyFill="1" applyBorder="1" applyAlignment="1">
      <alignment horizontal="center"/>
    </xf>
    <xf numFmtId="0" fontId="17" fillId="3" borderId="62" xfId="0" applyFont="1" applyFill="1" applyBorder="1" applyAlignment="1">
      <alignment horizontal="center"/>
    </xf>
    <xf numFmtId="0" fontId="0" fillId="0" borderId="62" xfId="0" applyBorder="1" applyAlignment="1">
      <alignment horizontal="center"/>
    </xf>
    <xf numFmtId="0" fontId="0" fillId="0" borderId="17" xfId="0" applyBorder="1" applyAlignment="1">
      <alignment horizontal="center"/>
    </xf>
    <xf numFmtId="0" fontId="1" fillId="0" borderId="0" xfId="11" applyFont="1" applyAlignment="1">
      <alignment horizontal="right"/>
    </xf>
    <xf numFmtId="165" fontId="8" fillId="2" borderId="1" xfId="1" applyNumberFormat="1" applyFill="1" applyBorder="1" applyAlignment="1" applyProtection="1">
      <alignment horizontal="center"/>
      <protection locked="0"/>
    </xf>
    <xf numFmtId="0" fontId="16" fillId="2" borderId="2" xfId="1" applyFont="1" applyFill="1" applyBorder="1" applyAlignment="1" applyProtection="1">
      <alignment horizontal="center" vertical="top"/>
    </xf>
    <xf numFmtId="172" fontId="15" fillId="4" borderId="4" xfId="0" applyNumberFormat="1" applyFont="1" applyFill="1" applyBorder="1" applyAlignment="1" applyProtection="1">
      <alignment horizontal="center"/>
      <protection locked="0"/>
    </xf>
    <xf numFmtId="172" fontId="15" fillId="4" borderId="21" xfId="0" applyNumberFormat="1" applyFont="1" applyFill="1" applyBorder="1" applyAlignment="1" applyProtection="1">
      <alignment horizontal="center"/>
      <protection locked="0"/>
    </xf>
    <xf numFmtId="172" fontId="15" fillId="4" borderId="29" xfId="0" applyNumberFormat="1" applyFont="1" applyFill="1" applyBorder="1" applyAlignment="1" applyProtection="1">
      <alignment horizontal="center"/>
      <protection locked="0"/>
    </xf>
    <xf numFmtId="0" fontId="8" fillId="2" borderId="3" xfId="1" applyFill="1" applyBorder="1" applyAlignment="1" applyProtection="1">
      <alignment horizontal="center"/>
      <protection locked="0"/>
    </xf>
    <xf numFmtId="0" fontId="16" fillId="2" borderId="0" xfId="1" applyFont="1" applyFill="1" applyAlignment="1" applyProtection="1">
      <alignment horizontal="center" vertical="top"/>
    </xf>
    <xf numFmtId="0" fontId="8" fillId="2" borderId="1" xfId="1" applyFill="1" applyBorder="1" applyAlignment="1" applyProtection="1">
      <alignment horizontal="center"/>
      <protection locked="0"/>
    </xf>
    <xf numFmtId="0" fontId="15" fillId="4" borderId="1" xfId="0" applyFont="1" applyFill="1" applyBorder="1" applyAlignment="1" applyProtection="1">
      <alignment horizontal="center"/>
      <protection locked="0"/>
    </xf>
    <xf numFmtId="0" fontId="8" fillId="2" borderId="8" xfId="1" applyFill="1" applyBorder="1" applyAlignment="1" applyProtection="1">
      <alignment horizontal="center"/>
      <protection locked="0"/>
    </xf>
    <xf numFmtId="0" fontId="14" fillId="3" borderId="6" xfId="1" applyFont="1" applyFill="1" applyBorder="1" applyAlignment="1" applyProtection="1">
      <alignment horizontal="center" vertical="center" wrapText="1"/>
    </xf>
    <xf numFmtId="49" fontId="13" fillId="2" borderId="5" xfId="1" applyNumberFormat="1" applyFont="1" applyFill="1" applyBorder="1" applyAlignment="1" applyProtection="1">
      <alignment horizontal="center" vertical="center" wrapText="1"/>
    </xf>
    <xf numFmtId="0" fontId="9" fillId="2" borderId="3" xfId="1" applyFont="1" applyFill="1" applyBorder="1" applyAlignment="1" applyProtection="1">
      <alignment horizontal="center" vertical="center" wrapText="1"/>
    </xf>
    <xf numFmtId="0" fontId="10" fillId="2" borderId="0" xfId="1" applyFont="1" applyFill="1" applyAlignment="1" applyProtection="1">
      <alignment horizontal="center"/>
    </xf>
    <xf numFmtId="0" fontId="13" fillId="2" borderId="9" xfId="1" applyFont="1" applyFill="1" applyBorder="1" applyAlignment="1" applyProtection="1">
      <alignment horizontal="center" vertical="center" wrapText="1"/>
    </xf>
    <xf numFmtId="0" fontId="13" fillId="2" borderId="10" xfId="1" applyFont="1" applyFill="1" applyBorder="1" applyAlignment="1" applyProtection="1">
      <alignment horizontal="center" vertical="center" wrapText="1"/>
    </xf>
    <xf numFmtId="0" fontId="13" fillId="2" borderId="11" xfId="1" applyFont="1" applyFill="1" applyBorder="1" applyAlignment="1" applyProtection="1">
      <alignment horizontal="center" vertical="center" wrapText="1"/>
    </xf>
    <xf numFmtId="0" fontId="38" fillId="2" borderId="3" xfId="1" applyFont="1" applyFill="1" applyBorder="1" applyAlignment="1" applyProtection="1">
      <alignment horizontal="center" vertical="center" wrapText="1"/>
    </xf>
    <xf numFmtId="0" fontId="38" fillId="2" borderId="17" xfId="1" applyFont="1" applyFill="1" applyBorder="1" applyAlignment="1" applyProtection="1">
      <alignment horizontal="center" vertical="center" wrapText="1"/>
    </xf>
    <xf numFmtId="0" fontId="38" fillId="2" borderId="2" xfId="1" applyFont="1" applyFill="1" applyBorder="1" applyAlignment="1" applyProtection="1">
      <alignment horizontal="center" vertical="center" wrapText="1"/>
    </xf>
    <xf numFmtId="0" fontId="38" fillId="2" borderId="26" xfId="1" applyFont="1" applyFill="1" applyBorder="1" applyAlignment="1" applyProtection="1">
      <alignment horizontal="center" vertical="center" wrapText="1"/>
    </xf>
    <xf numFmtId="0" fontId="38" fillId="2" borderId="27" xfId="1" applyFont="1" applyFill="1" applyBorder="1" applyAlignment="1" applyProtection="1">
      <alignment horizontal="center" vertical="center" wrapText="1"/>
    </xf>
    <xf numFmtId="0" fontId="38" fillId="2" borderId="1" xfId="1" applyFont="1" applyFill="1" applyBorder="1" applyAlignment="1" applyProtection="1">
      <alignment horizontal="center" vertical="center" wrapText="1"/>
    </xf>
    <xf numFmtId="0" fontId="38" fillId="2" borderId="28" xfId="1" applyFont="1" applyFill="1" applyBorder="1" applyAlignment="1" applyProtection="1">
      <alignment horizontal="center" vertical="center" wrapText="1"/>
    </xf>
    <xf numFmtId="0" fontId="14" fillId="3" borderId="6" xfId="1" applyFont="1" applyFill="1" applyBorder="1" applyAlignment="1">
      <alignment horizontal="center" vertical="center" wrapText="1"/>
    </xf>
    <xf numFmtId="49" fontId="15" fillId="4" borderId="4" xfId="0" applyNumberFormat="1" applyFont="1" applyFill="1" applyBorder="1" applyAlignment="1" applyProtection="1">
      <alignment horizontal="center"/>
      <protection locked="0"/>
    </xf>
    <xf numFmtId="49" fontId="15" fillId="4" borderId="21" xfId="0" applyNumberFormat="1" applyFont="1" applyFill="1" applyBorder="1" applyAlignment="1" applyProtection="1">
      <alignment horizontal="center"/>
      <protection locked="0"/>
    </xf>
    <xf numFmtId="49" fontId="15" fillId="4" borderId="29" xfId="0" applyNumberFormat="1" applyFont="1" applyFill="1" applyBorder="1" applyAlignment="1" applyProtection="1">
      <alignment horizontal="center"/>
      <protection locked="0"/>
    </xf>
    <xf numFmtId="0" fontId="9" fillId="0" borderId="3" xfId="10" applyFont="1" applyFill="1" applyBorder="1" applyAlignment="1">
      <alignment horizontal="center" vertical="center"/>
    </xf>
    <xf numFmtId="0" fontId="23" fillId="0" borderId="0" xfId="11" applyFont="1" applyFill="1" applyAlignment="1">
      <alignment horizontal="left" vertical="center" wrapText="1"/>
    </xf>
    <xf numFmtId="0" fontId="9" fillId="6" borderId="0" xfId="11" applyFont="1" applyFill="1" applyAlignment="1">
      <alignment horizontal="left" vertical="center" wrapText="1"/>
    </xf>
    <xf numFmtId="2" fontId="20" fillId="0" borderId="10" xfId="11" applyNumberFormat="1" applyFont="1" applyFill="1" applyBorder="1" applyAlignment="1">
      <alignment horizontal="center"/>
    </xf>
    <xf numFmtId="2" fontId="20" fillId="0" borderId="32" xfId="11" applyNumberFormat="1" applyFont="1" applyFill="1" applyBorder="1" applyAlignment="1">
      <alignment horizontal="center"/>
    </xf>
    <xf numFmtId="0" fontId="20" fillId="0" borderId="10" xfId="11" applyFont="1" applyFill="1" applyBorder="1" applyAlignment="1">
      <alignment horizontal="center"/>
    </xf>
    <xf numFmtId="0" fontId="20" fillId="0" borderId="11" xfId="11" applyFont="1" applyFill="1" applyBorder="1" applyAlignment="1">
      <alignment horizontal="center"/>
    </xf>
    <xf numFmtId="0" fontId="4" fillId="0" borderId="0" xfId="11" applyFill="1" applyBorder="1" applyAlignment="1">
      <alignment horizontal="center" wrapText="1"/>
    </xf>
    <xf numFmtId="0" fontId="35" fillId="0" borderId="0" xfId="11" applyFont="1" applyFill="1" applyAlignment="1">
      <alignment horizontal="left" vertical="top" wrapText="1"/>
    </xf>
    <xf numFmtId="0" fontId="4" fillId="0" borderId="0" xfId="11" applyFill="1" applyAlignment="1">
      <alignment horizontal="left" vertical="top" wrapText="1"/>
    </xf>
    <xf numFmtId="0" fontId="4" fillId="0" borderId="1" xfId="11" applyFill="1" applyBorder="1" applyAlignment="1">
      <alignment horizontal="center"/>
    </xf>
    <xf numFmtId="2" fontId="4" fillId="0" borderId="1" xfId="11" applyNumberFormat="1" applyFill="1" applyBorder="1" applyAlignment="1" applyProtection="1">
      <alignment horizontal="center"/>
      <protection locked="0"/>
    </xf>
    <xf numFmtId="0" fontId="4" fillId="0" borderId="0" xfId="11" applyFill="1" applyBorder="1" applyAlignment="1">
      <alignment horizontal="center" vertical="top"/>
    </xf>
    <xf numFmtId="2" fontId="4" fillId="0" borderId="2" xfId="11" applyNumberFormat="1" applyFill="1" applyBorder="1" applyAlignment="1">
      <alignment horizontal="center" vertical="top"/>
    </xf>
    <xf numFmtId="0" fontId="4" fillId="0" borderId="0" xfId="11" applyFill="1" applyAlignment="1">
      <alignment horizontal="left" wrapText="1"/>
    </xf>
    <xf numFmtId="0" fontId="22" fillId="0" borderId="1" xfId="11" applyFont="1" applyFill="1" applyBorder="1" applyAlignment="1">
      <alignment horizontal="right" wrapText="1" shrinkToFit="1"/>
    </xf>
    <xf numFmtId="0" fontId="23" fillId="0" borderId="0" xfId="11" applyFont="1" applyFill="1" applyBorder="1" applyAlignment="1">
      <alignment horizontal="center" vertical="center" wrapText="1"/>
    </xf>
    <xf numFmtId="0" fontId="33" fillId="0" borderId="0" xfId="11" applyFont="1" applyFill="1" applyBorder="1" applyAlignment="1">
      <alignment horizontal="center" wrapText="1"/>
    </xf>
    <xf numFmtId="0" fontId="24" fillId="0" borderId="17" xfId="11" applyFont="1" applyFill="1" applyBorder="1" applyAlignment="1">
      <alignment horizontal="center" wrapText="1"/>
    </xf>
    <xf numFmtId="0" fontId="24" fillId="0" borderId="2" xfId="11" applyFont="1" applyFill="1" applyBorder="1" applyAlignment="1">
      <alignment horizontal="center" wrapText="1"/>
    </xf>
    <xf numFmtId="0" fontId="25" fillId="0" borderId="2" xfId="11" applyFont="1" applyFill="1" applyBorder="1" applyAlignment="1">
      <alignment horizontal="center" wrapText="1"/>
    </xf>
    <xf numFmtId="0" fontId="25" fillId="0" borderId="18" xfId="11" applyFont="1" applyFill="1" applyBorder="1" applyAlignment="1">
      <alignment horizontal="center" wrapText="1"/>
    </xf>
    <xf numFmtId="0" fontId="24" fillId="0" borderId="17" xfId="11" quotePrefix="1" applyFont="1" applyFill="1" applyBorder="1" applyAlignment="1" applyProtection="1">
      <alignment horizontal="center" wrapText="1"/>
    </xf>
    <xf numFmtId="0" fontId="24" fillId="0" borderId="2" xfId="11" applyFont="1" applyFill="1" applyBorder="1" applyAlignment="1" applyProtection="1">
      <alignment horizontal="center" wrapText="1"/>
    </xf>
    <xf numFmtId="0" fontId="26" fillId="0" borderId="2" xfId="11" applyFont="1" applyFill="1" applyBorder="1" applyAlignment="1">
      <alignment horizontal="center" wrapText="1"/>
    </xf>
    <xf numFmtId="0" fontId="26" fillId="0" borderId="18" xfId="11" applyFont="1" applyFill="1" applyBorder="1" applyAlignment="1">
      <alignment horizontal="center" wrapText="1"/>
    </xf>
    <xf numFmtId="0" fontId="20" fillId="0" borderId="10" xfId="11" applyFont="1" applyFill="1" applyBorder="1" applyAlignment="1">
      <alignment horizontal="center" vertical="top"/>
    </xf>
    <xf numFmtId="0" fontId="20" fillId="0" borderId="11" xfId="11" applyFont="1" applyFill="1" applyBorder="1" applyAlignment="1">
      <alignment horizontal="center" vertical="top"/>
    </xf>
    <xf numFmtId="0" fontId="23" fillId="0" borderId="0" xfId="11" applyFont="1" applyFill="1" applyBorder="1" applyAlignment="1" applyProtection="1">
      <alignment horizontal="center" shrinkToFit="1"/>
      <protection locked="0"/>
    </xf>
    <xf numFmtId="0" fontId="9" fillId="0" borderId="0" xfId="11" applyFont="1" applyFill="1" applyBorder="1" applyAlignment="1">
      <alignment horizontal="center"/>
    </xf>
    <xf numFmtId="0" fontId="18" fillId="0" borderId="0" xfId="11" applyFont="1" applyFill="1" applyAlignment="1">
      <alignment horizontal="center"/>
    </xf>
    <xf numFmtId="0" fontId="19" fillId="0" borderId="0" xfId="11" applyFont="1" applyFill="1" applyAlignment="1">
      <alignment horizontal="center"/>
    </xf>
    <xf numFmtId="0" fontId="9" fillId="0" borderId="0" xfId="11" applyFont="1" applyFill="1" applyAlignment="1" applyProtection="1">
      <alignment horizontal="center"/>
    </xf>
    <xf numFmtId="0" fontId="3" fillId="0" borderId="1" xfId="11" applyFont="1" applyFill="1" applyBorder="1" applyAlignment="1" applyProtection="1">
      <alignment horizontal="center"/>
      <protection locked="0" hidden="1"/>
    </xf>
    <xf numFmtId="0" fontId="4" fillId="0" borderId="1" xfId="11" applyFill="1" applyBorder="1" applyAlignment="1" applyProtection="1">
      <alignment horizontal="center"/>
      <protection locked="0" hidden="1"/>
    </xf>
    <xf numFmtId="0" fontId="4" fillId="0" borderId="1" xfId="11" applyNumberFormat="1" applyFill="1" applyBorder="1" applyAlignment="1" applyProtection="1">
      <alignment horizontal="center"/>
      <protection locked="0"/>
    </xf>
    <xf numFmtId="14" fontId="4" fillId="0" borderId="1" xfId="11" applyNumberFormat="1" applyFill="1" applyBorder="1" applyAlignment="1" applyProtection="1">
      <alignment horizontal="center"/>
      <protection locked="0"/>
    </xf>
    <xf numFmtId="0" fontId="4" fillId="0" borderId="13" xfId="11" applyFill="1" applyBorder="1" applyAlignment="1">
      <alignment horizontal="center" vertical="top"/>
    </xf>
    <xf numFmtId="0" fontId="4" fillId="0" borderId="14" xfId="11" applyFill="1" applyBorder="1" applyAlignment="1">
      <alignment horizontal="center" vertical="top" wrapText="1"/>
    </xf>
    <xf numFmtId="0" fontId="4" fillId="0" borderId="13" xfId="11" applyFill="1" applyBorder="1" applyAlignment="1">
      <alignment horizontal="center" vertical="top" wrapText="1"/>
    </xf>
    <xf numFmtId="0" fontId="13" fillId="0" borderId="42" xfId="0" applyFont="1" applyBorder="1" applyAlignment="1">
      <alignment horizontal="center"/>
    </xf>
    <xf numFmtId="0" fontId="13" fillId="0" borderId="32" xfId="0" applyFont="1" applyBorder="1" applyAlignment="1">
      <alignment horizontal="center"/>
    </xf>
    <xf numFmtId="0" fontId="13" fillId="0" borderId="43" xfId="0" applyFont="1" applyBorder="1" applyAlignment="1">
      <alignment horizontal="center"/>
    </xf>
    <xf numFmtId="0" fontId="17" fillId="0" borderId="0" xfId="2" applyAlignment="1">
      <alignment horizontal="center"/>
    </xf>
    <xf numFmtId="0" fontId="0" fillId="0" borderId="71" xfId="0" applyFill="1" applyBorder="1" applyAlignment="1">
      <alignment horizontal="center" vertical="center"/>
    </xf>
    <xf numFmtId="0" fontId="0" fillId="0" borderId="47" xfId="0" applyFill="1" applyBorder="1" applyAlignment="1">
      <alignment horizontal="center" vertical="center"/>
    </xf>
    <xf numFmtId="0" fontId="0" fillId="0" borderId="64" xfId="0" applyFill="1" applyBorder="1" applyAlignment="1">
      <alignment horizontal="left" vertical="center"/>
    </xf>
    <xf numFmtId="0" fontId="0" fillId="0" borderId="2" xfId="0" applyFill="1" applyBorder="1" applyAlignment="1">
      <alignment horizontal="left" vertical="center"/>
    </xf>
    <xf numFmtId="0" fontId="0" fillId="0" borderId="26" xfId="0" applyFill="1" applyBorder="1" applyAlignment="1">
      <alignment horizontal="left" vertical="center"/>
    </xf>
    <xf numFmtId="0" fontId="0" fillId="0" borderId="65" xfId="0" applyFill="1" applyBorder="1" applyAlignment="1">
      <alignment horizontal="left" vertical="center"/>
    </xf>
    <xf numFmtId="0" fontId="0" fillId="0" borderId="66" xfId="0" applyFill="1" applyBorder="1" applyAlignment="1">
      <alignment horizontal="left" vertical="center"/>
    </xf>
    <xf numFmtId="0" fontId="0" fillId="0" borderId="67" xfId="0" applyFill="1" applyBorder="1" applyAlignment="1">
      <alignment horizontal="left" vertical="center"/>
    </xf>
    <xf numFmtId="0" fontId="0" fillId="0" borderId="72" xfId="0" applyFill="1" applyBorder="1" applyAlignment="1">
      <alignment horizontal="center" vertical="top"/>
    </xf>
    <xf numFmtId="0" fontId="0" fillId="0" borderId="69" xfId="0" applyFill="1" applyBorder="1" applyAlignment="1">
      <alignment horizontal="center" vertical="top"/>
    </xf>
    <xf numFmtId="0" fontId="0" fillId="0" borderId="70" xfId="0" applyFill="1" applyBorder="1" applyAlignment="1">
      <alignment horizontal="center" vertical="top"/>
    </xf>
    <xf numFmtId="0" fontId="0" fillId="0" borderId="68" xfId="0" quotePrefix="1" applyBorder="1" applyAlignment="1">
      <alignment horizontal="left"/>
    </xf>
    <xf numFmtId="0" fontId="0" fillId="0" borderId="69" xfId="0" quotePrefix="1" applyBorder="1" applyAlignment="1">
      <alignment horizontal="left"/>
    </xf>
    <xf numFmtId="0" fontId="0" fillId="0" borderId="70" xfId="0" quotePrefix="1" applyBorder="1" applyAlignment="1">
      <alignment horizontal="left"/>
    </xf>
    <xf numFmtId="0" fontId="0" fillId="0" borderId="73" xfId="0" quotePrefix="1" applyBorder="1" applyAlignment="1">
      <alignment horizontal="left"/>
    </xf>
    <xf numFmtId="0" fontId="0" fillId="0" borderId="74" xfId="0" quotePrefix="1" applyBorder="1" applyAlignment="1">
      <alignment horizontal="left"/>
    </xf>
    <xf numFmtId="0" fontId="0" fillId="0" borderId="75" xfId="0" quotePrefix="1" applyBorder="1" applyAlignment="1">
      <alignment horizontal="left"/>
    </xf>
    <xf numFmtId="0" fontId="0" fillId="0" borderId="59" xfId="0" applyFill="1" applyBorder="1" applyAlignment="1">
      <alignment horizontal="center" vertical="center"/>
    </xf>
    <xf numFmtId="0" fontId="0" fillId="0" borderId="68" xfId="0" applyFill="1" applyBorder="1" applyAlignment="1">
      <alignment horizontal="left"/>
    </xf>
    <xf numFmtId="0" fontId="0" fillId="0" borderId="69" xfId="0" applyFill="1" applyBorder="1" applyAlignment="1">
      <alignment horizontal="left"/>
    </xf>
    <xf numFmtId="0" fontId="0" fillId="0" borderId="70" xfId="0" applyFill="1" applyBorder="1" applyAlignment="1">
      <alignment horizontal="left"/>
    </xf>
    <xf numFmtId="0" fontId="0" fillId="0" borderId="59"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68"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4" xfId="0" applyFont="1" applyBorder="1" applyAlignment="1">
      <alignment horizontal="center"/>
    </xf>
    <xf numFmtId="0" fontId="13" fillId="0" borderId="21" xfId="0" applyFont="1" applyBorder="1" applyAlignment="1">
      <alignment horizontal="center"/>
    </xf>
    <xf numFmtId="0" fontId="13" fillId="0" borderId="38" xfId="0" applyFont="1" applyBorder="1" applyAlignment="1">
      <alignment horizontal="center"/>
    </xf>
  </cellXfs>
  <cellStyles count="13">
    <cellStyle name="Comma" xfId="12" builtinId="3"/>
    <cellStyle name="Comma 2" xfId="4"/>
    <cellStyle name="Currency 2" xfId="5"/>
    <cellStyle name="Neutral 2" xfId="6"/>
    <cellStyle name="Normal" xfId="0" builtinId="0"/>
    <cellStyle name="Normal 2" xfId="2"/>
    <cellStyle name="Normal 2 2" xfId="7"/>
    <cellStyle name="Normal 3" xfId="1"/>
    <cellStyle name="Normal 3 2" xfId="3"/>
    <cellStyle name="Normal 3 2 3" xfId="10"/>
    <cellStyle name="Normal 3 2 3 2" xfId="11"/>
    <cellStyle name="Normal 4" xfId="8"/>
    <cellStyle name="Normal 5" xfId="9"/>
  </cellStyles>
  <dxfs count="12">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0" formatCode="@"/>
      <fill>
        <patternFill patternType="solid">
          <fgColor indexed="64"/>
          <bgColor rgb="FFFFFF0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0</xdr:colOff>
      <xdr:row>4</xdr:row>
      <xdr:rowOff>0</xdr:rowOff>
    </xdr:from>
    <xdr:to>
      <xdr:col>53</xdr:col>
      <xdr:colOff>66675</xdr:colOff>
      <xdr:row>6</xdr:row>
      <xdr:rowOff>38100</xdr:rowOff>
    </xdr:to>
    <xdr:sp macro="" textlink="">
      <xdr:nvSpPr>
        <xdr:cNvPr id="2" name="TextBox 3"/>
        <xdr:cNvSpPr txBox="1"/>
      </xdr:nvSpPr>
      <xdr:spPr>
        <a:xfrm>
          <a:off x="10610850" y="981075"/>
          <a:ext cx="3752850" cy="800100"/>
        </a:xfrm>
        <a:prstGeom prst="rect">
          <a:avLst/>
        </a:prstGeom>
        <a:noFill/>
        <a:ln>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u="sng">
              <a:ea typeface="Tahoma" panose="020B0604030504040204" pitchFamily="34" charset="0"/>
              <a:cs typeface="Tahoma" panose="020B0604030504040204" pitchFamily="34" charset="0"/>
            </a:rPr>
            <a:t>Enter "Total Daily OT" in</a:t>
          </a:r>
          <a:r>
            <a:rPr lang="en-US" sz="1000" b="1" u="sng" baseline="0">
              <a:ea typeface="Tahoma" panose="020B0604030504040204" pitchFamily="34" charset="0"/>
              <a:cs typeface="Tahoma" panose="020B0604030504040204" pitchFamily="34" charset="0"/>
            </a:rPr>
            <a:t> blue field</a:t>
          </a:r>
        </a:p>
        <a:p>
          <a:pPr algn="ctr"/>
          <a:endParaRPr lang="en-US" sz="1000" b="1">
            <a:ea typeface="Tahoma" panose="020B0604030504040204" pitchFamily="34" charset="0"/>
            <a:cs typeface="Tahoma" panose="020B0604030504040204" pitchFamily="34" charset="0"/>
          </a:endParaRPr>
        </a:p>
        <a:p>
          <a:r>
            <a:rPr lang="en-US" sz="1000" b="1" kern="1200">
              <a:solidFill>
                <a:srgbClr val="FF0000"/>
              </a:solidFill>
              <a:effectLst/>
              <a:latin typeface="+mn-lt"/>
              <a:ea typeface="+mn-ea"/>
              <a:cs typeface="+mn-cs"/>
            </a:rPr>
            <a:t>Daily</a:t>
          </a:r>
          <a:r>
            <a:rPr lang="en-US" sz="1000" b="1" kern="1200" baseline="0">
              <a:solidFill>
                <a:srgbClr val="FF0000"/>
              </a:solidFill>
              <a:effectLst/>
              <a:latin typeface="+mn-lt"/>
              <a:ea typeface="+mn-ea"/>
              <a:cs typeface="+mn-cs"/>
            </a:rPr>
            <a:t> OT </a:t>
          </a:r>
          <a:r>
            <a:rPr lang="en-US" sz="1000" b="1" kern="1200" baseline="0">
              <a:solidFill>
                <a:schemeClr val="tx1"/>
              </a:solidFill>
              <a:effectLst/>
              <a:latin typeface="+mn-lt"/>
              <a:ea typeface="+mn-ea"/>
              <a:cs typeface="+mn-cs"/>
            </a:rPr>
            <a:t>= Total Duty Hours (for the day) - 8 </a:t>
          </a:r>
          <a:endParaRPr lang="en-US" sz="1000">
            <a:effectLst/>
          </a:endParaRPr>
        </a:p>
        <a:p>
          <a:r>
            <a:rPr lang="en-US" sz="1000" b="1" kern="1200">
              <a:solidFill>
                <a:srgbClr val="FF0000"/>
              </a:solidFill>
              <a:effectLst/>
              <a:latin typeface="+mn-lt"/>
              <a:ea typeface="+mn-ea"/>
              <a:cs typeface="+mn-cs"/>
            </a:rPr>
            <a:t>Total Daily OT </a:t>
          </a:r>
          <a:r>
            <a:rPr lang="en-US" sz="1000" b="1" kern="1200">
              <a:solidFill>
                <a:schemeClr val="tx1"/>
              </a:solidFill>
              <a:effectLst/>
              <a:latin typeface="+mn-lt"/>
              <a:ea typeface="+mn-ea"/>
              <a:cs typeface="+mn-cs"/>
            </a:rPr>
            <a:t>= Sum of "Daily OT" for each day of the</a:t>
          </a:r>
          <a:r>
            <a:rPr lang="en-US" sz="1000" b="1" kern="1200" baseline="0">
              <a:solidFill>
                <a:schemeClr val="tx1"/>
              </a:solidFill>
              <a:effectLst/>
              <a:latin typeface="+mn-lt"/>
              <a:ea typeface="+mn-ea"/>
              <a:cs typeface="+mn-cs"/>
            </a:rPr>
            <a:t> week</a:t>
          </a:r>
          <a:endParaRPr lang="en-US" sz="1000">
            <a:effectLst/>
          </a:endParaRPr>
        </a:p>
        <a:p>
          <a:pPr algn="ctr"/>
          <a:endParaRPr lang="en-US" sz="1000" b="1">
            <a:ea typeface="Tahoma" panose="020B0604030504040204" pitchFamily="34" charset="0"/>
            <a:cs typeface="Tahoma" panose="020B0604030504040204" pitchFamily="34" charset="0"/>
          </a:endParaRPr>
        </a:p>
      </xdr:txBody>
    </xdr:sp>
    <xdr:clientData fPrintsWithSheet="0"/>
  </xdr:twoCellAnchor>
  <xdr:twoCellAnchor>
    <xdr:from>
      <xdr:col>48</xdr:col>
      <xdr:colOff>0</xdr:colOff>
      <xdr:row>17</xdr:row>
      <xdr:rowOff>0</xdr:rowOff>
    </xdr:from>
    <xdr:to>
      <xdr:col>51</xdr:col>
      <xdr:colOff>304800</xdr:colOff>
      <xdr:row>28</xdr:row>
      <xdr:rowOff>447675</xdr:rowOff>
    </xdr:to>
    <xdr:sp macro="" textlink="">
      <xdr:nvSpPr>
        <xdr:cNvPr id="3" name="TextBox 3"/>
        <xdr:cNvSpPr txBox="1"/>
      </xdr:nvSpPr>
      <xdr:spPr>
        <a:xfrm>
          <a:off x="11249025" y="4752975"/>
          <a:ext cx="2133600" cy="63817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i="1" u="sng">
              <a:ea typeface="Tahoma" panose="020B0604030504040204" pitchFamily="34" charset="0"/>
              <a:cs typeface="Tahoma" panose="020B0604030504040204" pitchFamily="34" charset="0"/>
            </a:rPr>
            <a:t>Weekly OT</a:t>
          </a:r>
          <a:r>
            <a:rPr lang="en-US" sz="1000" b="1">
              <a:ea typeface="Tahoma" panose="020B0604030504040204" pitchFamily="34" charset="0"/>
              <a:cs typeface="Tahoma" panose="020B0604030504040204" pitchFamily="34" charset="0"/>
            </a:rPr>
            <a:t>, </a:t>
          </a:r>
          <a:r>
            <a:rPr lang="en-US" sz="1000" b="1" i="1" u="sng">
              <a:ea typeface="Tahoma" panose="020B0604030504040204" pitchFamily="34" charset="0"/>
              <a:cs typeface="Tahoma" panose="020B0604030504040204" pitchFamily="34" charset="0"/>
            </a:rPr>
            <a:t>Total OT</a:t>
          </a:r>
          <a:r>
            <a:rPr lang="en-US" sz="1000" b="1">
              <a:ea typeface="Tahoma" panose="020B0604030504040204" pitchFamily="34" charset="0"/>
              <a:cs typeface="Tahoma" panose="020B0604030504040204" pitchFamily="34" charset="0"/>
            </a:rPr>
            <a:t>, and </a:t>
          </a:r>
          <a:r>
            <a:rPr lang="en-US" sz="1000" b="1" i="1" u="sng">
              <a:ea typeface="Tahoma" panose="020B0604030504040204" pitchFamily="34" charset="0"/>
              <a:cs typeface="Tahoma" panose="020B0604030504040204" pitchFamily="34" charset="0"/>
            </a:rPr>
            <a:t>Total CTE</a:t>
          </a:r>
          <a:r>
            <a:rPr lang="en-US" sz="1000" b="1">
              <a:ea typeface="Tahoma" panose="020B0604030504040204" pitchFamily="34" charset="0"/>
              <a:cs typeface="Tahoma" panose="020B0604030504040204" pitchFamily="34" charset="0"/>
            </a:rPr>
            <a:t> are automatically calculated and transferred to the THP-71</a:t>
          </a:r>
        </a:p>
      </xdr:txBody>
    </xdr:sp>
    <xdr:clientData fPrintsWithSheet="0"/>
  </xdr:twoCellAnchor>
  <xdr:twoCellAnchor>
    <xdr:from>
      <xdr:col>29</xdr:col>
      <xdr:colOff>0</xdr:colOff>
      <xdr:row>1</xdr:row>
      <xdr:rowOff>228600</xdr:rowOff>
    </xdr:from>
    <xdr:to>
      <xdr:col>54</xdr:col>
      <xdr:colOff>0</xdr:colOff>
      <xdr:row>4</xdr:row>
      <xdr:rowOff>0</xdr:rowOff>
    </xdr:to>
    <xdr:sp macro="" textlink="">
      <xdr:nvSpPr>
        <xdr:cNvPr id="4" name="TextBox 3"/>
        <xdr:cNvSpPr txBox="1"/>
      </xdr:nvSpPr>
      <xdr:spPr>
        <a:xfrm>
          <a:off x="10610850" y="561975"/>
          <a:ext cx="4295775" cy="41910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b="1" i="1" u="sng">
              <a:solidFill>
                <a:srgbClr val="FF0000"/>
              </a:solidFill>
              <a:ea typeface="Tahoma" panose="020B0604030504040204" pitchFamily="34" charset="0"/>
              <a:cs typeface="Tahoma" panose="020B0604030504040204" pitchFamily="34" charset="0"/>
            </a:rPr>
            <a:t>NOTE:</a:t>
          </a:r>
          <a:r>
            <a:rPr lang="en-US" sz="1000" b="1" i="1" u="none">
              <a:solidFill>
                <a:srgbClr val="FF0000"/>
              </a:solidFill>
              <a:ea typeface="Tahoma" panose="020B0604030504040204" pitchFamily="34" charset="0"/>
              <a:cs typeface="Tahoma" panose="020B0604030504040204" pitchFamily="34" charset="0"/>
            </a:rPr>
            <a:t> </a:t>
          </a:r>
          <a:r>
            <a:rPr lang="en-US" sz="1000" b="1" i="1" u="none" baseline="0">
              <a:solidFill>
                <a:srgbClr val="FF0000"/>
              </a:solidFill>
              <a:ea typeface="Tahoma" panose="020B0604030504040204" pitchFamily="34" charset="0"/>
              <a:cs typeface="Tahoma" panose="020B0604030504040204" pitchFamily="34" charset="0"/>
            </a:rPr>
            <a:t> </a:t>
          </a:r>
          <a:r>
            <a:rPr lang="en-US" sz="1000" b="1" i="1" u="none" baseline="0">
              <a:solidFill>
                <a:sysClr val="windowText" lastClr="000000"/>
              </a:solidFill>
              <a:ea typeface="Tahoma" panose="020B0604030504040204" pitchFamily="34" charset="0"/>
              <a:cs typeface="Tahoma" panose="020B0604030504040204" pitchFamily="34" charset="0"/>
            </a:rPr>
            <a:t>Daily OT is only calculated for days with eight (8) or more duty hours.</a:t>
          </a:r>
        </a:p>
        <a:p>
          <a:pPr algn="l"/>
          <a:r>
            <a:rPr lang="en-US" sz="1000" b="1" i="1" u="none" baseline="0">
              <a:solidFill>
                <a:sysClr val="windowText" lastClr="000000"/>
              </a:solidFill>
              <a:ea typeface="Tahoma" panose="020B0604030504040204" pitchFamily="34" charset="0"/>
              <a:cs typeface="Tahoma" panose="020B0604030504040204" pitchFamily="34" charset="0"/>
            </a:rPr>
            <a:t>See example for explanation.</a:t>
          </a:r>
          <a:endParaRPr lang="en-US" sz="1000" b="1">
            <a:solidFill>
              <a:sysClr val="windowText" lastClr="000000"/>
            </a:solidFill>
            <a:ea typeface="Tahoma" panose="020B0604030504040204" pitchFamily="34" charset="0"/>
            <a:cs typeface="Tahoma" panose="020B0604030504040204" pitchFamily="34" charset="0"/>
          </a:endParaRPr>
        </a:p>
      </xdr:txBody>
    </xdr:sp>
    <xdr:clientData fPrintsWithSheet="0"/>
  </xdr:twoCellAnchor>
  <xdr:twoCellAnchor>
    <xdr:from>
      <xdr:col>53</xdr:col>
      <xdr:colOff>428625</xdr:colOff>
      <xdr:row>4</xdr:row>
      <xdr:rowOff>361950</xdr:rowOff>
    </xdr:from>
    <xdr:to>
      <xdr:col>59</xdr:col>
      <xdr:colOff>0</xdr:colOff>
      <xdr:row>7</xdr:row>
      <xdr:rowOff>0</xdr:rowOff>
    </xdr:to>
    <xdr:sp macro="" textlink="">
      <xdr:nvSpPr>
        <xdr:cNvPr id="5" name="TextBox 3"/>
        <xdr:cNvSpPr txBox="1"/>
      </xdr:nvSpPr>
      <xdr:spPr>
        <a:xfrm>
          <a:off x="14725650" y="1343025"/>
          <a:ext cx="3228975" cy="63817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n-US" sz="1000" b="1" i="1" u="sng">
              <a:ea typeface="Tahoma" panose="020B0604030504040204" pitchFamily="34" charset="0"/>
              <a:cs typeface="Tahoma" panose="020B0604030504040204" pitchFamily="34" charset="0"/>
            </a:rPr>
            <a:t>EXAMPLE:</a:t>
          </a:r>
          <a:r>
            <a:rPr lang="en-US" sz="1000" b="0" i="0" u="none" baseline="0">
              <a:ea typeface="Tahoma" panose="020B0604030504040204" pitchFamily="34" charset="0"/>
              <a:cs typeface="Tahoma" panose="020B0604030504040204" pitchFamily="34" charset="0"/>
            </a:rPr>
            <a:t>  Thursday and Friday do not exceed eight (8) duty hours; therefore, </a:t>
          </a:r>
          <a:r>
            <a:rPr lang="en-US" sz="1000" b="0" i="0" u="sng" baseline="0">
              <a:ea typeface="Tahoma" panose="020B0604030504040204" pitchFamily="34" charset="0"/>
              <a:cs typeface="Tahoma" panose="020B0604030504040204" pitchFamily="34" charset="0"/>
            </a:rPr>
            <a:t>no daily OT </a:t>
          </a:r>
          <a:r>
            <a:rPr lang="en-US" sz="1000" b="0" i="0" u="none" baseline="0">
              <a:ea typeface="Tahoma" panose="020B0604030504040204" pitchFamily="34" charset="0"/>
              <a:cs typeface="Tahoma" panose="020B0604030504040204" pitchFamily="34" charset="0"/>
            </a:rPr>
            <a:t>is calculated for those days.</a:t>
          </a:r>
          <a:endParaRPr lang="en-US" sz="1000" b="1">
            <a:ea typeface="Tahoma" panose="020B0604030504040204" pitchFamily="34" charset="0"/>
            <a:cs typeface="Tahoma" panose="020B0604030504040204" pitchFamily="34" charset="0"/>
          </a:endParaRPr>
        </a:p>
      </xdr:txBody>
    </xdr:sp>
    <xdr:clientData fPrintsWithSheet="0"/>
  </xdr:twoCellAnchor>
  <xdr:twoCellAnchor editAs="oneCell">
    <xdr:from>
      <xdr:col>53</xdr:col>
      <xdr:colOff>59624</xdr:colOff>
      <xdr:row>6</xdr:row>
      <xdr:rowOff>104775</xdr:rowOff>
    </xdr:from>
    <xdr:to>
      <xdr:col>58</xdr:col>
      <xdr:colOff>608965</xdr:colOff>
      <xdr:row>15</xdr:row>
      <xdr:rowOff>66675</xdr:rowOff>
    </xdr:to>
    <xdr:pic>
      <xdr:nvPicPr>
        <xdr:cNvPr id="6" name="Picture 5"/>
        <xdr:cNvPicPr>
          <a:picLocks noChangeAspect="1"/>
        </xdr:cNvPicPr>
      </xdr:nvPicPr>
      <xdr:blipFill>
        <a:blip xmlns:r="http://schemas.openxmlformats.org/officeDocument/2006/relationships" r:embed="rId1"/>
        <a:stretch>
          <a:fillRect/>
        </a:stretch>
      </xdr:blipFill>
      <xdr:spPr>
        <a:xfrm>
          <a:off x="14356649" y="1847850"/>
          <a:ext cx="3597341" cy="2600325"/>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pstexas-my.sharepoint.com/Users/tw11168/AppData/Local/Microsoft/Windows/Temporary%20Internet%20Files/Content.Outlook/2USIM7I3/Admin/_1admin%20committee/_Dev/_Current%20Weekly/Project%20v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
      <sheetName val="M2"/>
      <sheetName val="S1"/>
      <sheetName val="Front"/>
      <sheetName val="Back"/>
      <sheetName val="R1"/>
      <sheetName val="Setup"/>
      <sheetName val="1"/>
      <sheetName val="2"/>
      <sheetName val="3"/>
      <sheetName val="4"/>
      <sheetName val="5"/>
      <sheetName val="6"/>
      <sheetName val="7"/>
      <sheetName val="7-3"/>
      <sheetName val="7-2"/>
      <sheetName val="8"/>
      <sheetName val="9"/>
      <sheetName val="10"/>
      <sheetName val="10-2"/>
      <sheetName val="11"/>
      <sheetName val="THP71"/>
      <sheetName val="THP2"/>
      <sheetName val="CMV Report"/>
      <sheetName val="Activity"/>
      <sheetName val="THP-61"/>
      <sheetName val="SH-19"/>
      <sheetName val="SH-19 Other"/>
      <sheetName val="Lists"/>
      <sheetName val="RepairReason"/>
      <sheetName val="RepairCode"/>
      <sheetName val="FirmCode"/>
      <sheetName val="TOTALS"/>
      <sheetName val="THP2HP"/>
      <sheetName val="THP2K9"/>
      <sheetName val="Sheet1"/>
      <sheetName val="Sheet2"/>
      <sheetName val="Sheet4"/>
    </sheetNames>
    <sheetDataSet>
      <sheetData sheetId="0" refreshError="1"/>
      <sheetData sheetId="1" refreshError="1"/>
      <sheetData sheetId="2" refreshError="1"/>
      <sheetData sheetId="3" refreshError="1"/>
      <sheetData sheetId="4" refreshError="1"/>
      <sheetData sheetId="5" refreshError="1"/>
      <sheetData sheetId="6">
        <row r="18">
          <cell r="AG18">
            <v>5</v>
          </cell>
        </row>
        <row r="19">
          <cell r="AB19" t="str">
            <v>C160465</v>
          </cell>
        </row>
        <row r="20">
          <cell r="S20">
            <v>51118</v>
          </cell>
          <cell r="AB20" t="str">
            <v>D122509</v>
          </cell>
        </row>
        <row r="21">
          <cell r="S21">
            <v>52025</v>
          </cell>
          <cell r="AB21" t="str">
            <v>D131234</v>
          </cell>
        </row>
        <row r="22">
          <cell r="AB22" t="str">
            <v>C151234</v>
          </cell>
        </row>
        <row r="23">
          <cell r="AB23" t="str">
            <v>F103124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ow r="15">
          <cell r="M15" t="e">
            <v>#REF!</v>
          </cell>
          <cell r="N15" t="e">
            <v>#REF!</v>
          </cell>
          <cell r="O15" t="e">
            <v>#REF!</v>
          </cell>
          <cell r="P15" t="e">
            <v>#REF!</v>
          </cell>
        </row>
        <row r="16">
          <cell r="M16" t="e">
            <v>#REF!</v>
          </cell>
          <cell r="N16" t="e">
            <v>#REF!</v>
          </cell>
          <cell r="O16" t="e">
            <v>#REF!</v>
          </cell>
          <cell r="P16" t="e">
            <v>#REF!</v>
          </cell>
        </row>
        <row r="17">
          <cell r="M17" t="e">
            <v>#REF!</v>
          </cell>
          <cell r="N17" t="e">
            <v>#REF!</v>
          </cell>
          <cell r="O17" t="e">
            <v>#REF!</v>
          </cell>
          <cell r="P17" t="e">
            <v>#REF!</v>
          </cell>
        </row>
        <row r="18">
          <cell r="M18" t="e">
            <v>#REF!</v>
          </cell>
          <cell r="N18" t="e">
            <v>#REF!</v>
          </cell>
          <cell r="O18" t="e">
            <v>#REF!</v>
          </cell>
          <cell r="P18" t="e">
            <v>#REF!</v>
          </cell>
        </row>
        <row r="19">
          <cell r="M19" t="e">
            <v>#REF!</v>
          </cell>
          <cell r="N19" t="e">
            <v>#REF!</v>
          </cell>
          <cell r="O19" t="e">
            <v>#REF!</v>
          </cell>
          <cell r="P19" t="e">
            <v>#REF!</v>
          </cell>
        </row>
        <row r="20">
          <cell r="M20" t="e">
            <v>#REF!</v>
          </cell>
          <cell r="N20" t="e">
            <v>#REF!</v>
          </cell>
          <cell r="O20" t="e">
            <v>#REF!</v>
          </cell>
          <cell r="P20" t="e">
            <v>#REF!</v>
          </cell>
        </row>
        <row r="21">
          <cell r="M21" t="e">
            <v>#REF!</v>
          </cell>
          <cell r="N21" t="e">
            <v>#REF!</v>
          </cell>
          <cell r="O21" t="e">
            <v>#REF!</v>
          </cell>
          <cell r="P21" t="e">
            <v>#REF!</v>
          </cell>
        </row>
        <row r="22">
          <cell r="M22" t="e">
            <v>#REF!</v>
          </cell>
          <cell r="N22" t="e">
            <v>#REF!</v>
          </cell>
          <cell r="O22" t="e">
            <v>#REF!</v>
          </cell>
          <cell r="P22" t="e">
            <v>#REF!</v>
          </cell>
        </row>
        <row r="23">
          <cell r="M23" t="e">
            <v>#REF!</v>
          </cell>
          <cell r="N23" t="e">
            <v>#REF!</v>
          </cell>
          <cell r="O23" t="e">
            <v>#REF!</v>
          </cell>
          <cell r="P23" t="e">
            <v>#REF!</v>
          </cell>
        </row>
        <row r="24">
          <cell r="M24" t="e">
            <v>#REF!</v>
          </cell>
          <cell r="N24" t="e">
            <v>#REF!</v>
          </cell>
          <cell r="O24" t="e">
            <v>#REF!</v>
          </cell>
          <cell r="P24" t="e">
            <v>#REF!</v>
          </cell>
        </row>
        <row r="25">
          <cell r="M25" t="e">
            <v>#REF!</v>
          </cell>
          <cell r="N25" t="e">
            <v>#REF!</v>
          </cell>
          <cell r="O25" t="e">
            <v>#REF!</v>
          </cell>
          <cell r="P25" t="e">
            <v>#REF!</v>
          </cell>
        </row>
        <row r="26">
          <cell r="M26" t="e">
            <v>#REF!</v>
          </cell>
          <cell r="N26" t="e">
            <v>#REF!</v>
          </cell>
          <cell r="O26" t="e">
            <v>#REF!</v>
          </cell>
          <cell r="P26" t="e">
            <v>#REF!</v>
          </cell>
        </row>
        <row r="27">
          <cell r="M27" t="e">
            <v>#REF!</v>
          </cell>
          <cell r="N27" t="e">
            <v>#REF!</v>
          </cell>
          <cell r="O27" t="e">
            <v>#REF!</v>
          </cell>
          <cell r="P27" t="e">
            <v>#REF!</v>
          </cell>
        </row>
        <row r="28">
          <cell r="M28" t="e">
            <v>#REF!</v>
          </cell>
          <cell r="N28" t="e">
            <v>#REF!</v>
          </cell>
          <cell r="O28" t="e">
            <v>#REF!</v>
          </cell>
          <cell r="P28" t="e">
            <v>#REF!</v>
          </cell>
        </row>
        <row r="29">
          <cell r="M29" t="e">
            <v>#REF!</v>
          </cell>
          <cell r="N29" t="e">
            <v>#REF!</v>
          </cell>
          <cell r="O29" t="e">
            <v>#REF!</v>
          </cell>
          <cell r="P29" t="e">
            <v>#REF!</v>
          </cell>
        </row>
        <row r="30">
          <cell r="M30" t="e">
            <v>#REF!</v>
          </cell>
          <cell r="N30" t="e">
            <v>#REF!</v>
          </cell>
          <cell r="O30" t="e">
            <v>#REF!</v>
          </cell>
          <cell r="P30" t="e">
            <v>#REF!</v>
          </cell>
        </row>
        <row r="31">
          <cell r="M31" t="e">
            <v>#REF!</v>
          </cell>
          <cell r="N31" t="e">
            <v>#REF!</v>
          </cell>
          <cell r="O31" t="e">
            <v>#REF!</v>
          </cell>
          <cell r="P31" t="e">
            <v>#REF!</v>
          </cell>
        </row>
        <row r="32">
          <cell r="M32" t="e">
            <v>#REF!</v>
          </cell>
          <cell r="N32" t="e">
            <v>#REF!</v>
          </cell>
          <cell r="O32" t="e">
            <v>#REF!</v>
          </cell>
          <cell r="P32" t="e">
            <v>#REF!</v>
          </cell>
        </row>
        <row r="33">
          <cell r="M33" t="e">
            <v>#REF!</v>
          </cell>
          <cell r="N33" t="e">
            <v>#REF!</v>
          </cell>
          <cell r="O33" t="e">
            <v>#REF!</v>
          </cell>
          <cell r="P33" t="e">
            <v>#REF!</v>
          </cell>
        </row>
        <row r="34">
          <cell r="M34" t="e">
            <v>#REF!</v>
          </cell>
          <cell r="N34" t="e">
            <v>#REF!</v>
          </cell>
          <cell r="O34" t="e">
            <v>#REF!</v>
          </cell>
          <cell r="P34" t="e">
            <v>#REF!</v>
          </cell>
        </row>
        <row r="35">
          <cell r="M35" t="e">
            <v>#REF!</v>
          </cell>
          <cell r="N35" t="e">
            <v>#REF!</v>
          </cell>
          <cell r="O35" t="e">
            <v>#REF!</v>
          </cell>
          <cell r="P35" t="e">
            <v>#REF!</v>
          </cell>
        </row>
        <row r="36">
          <cell r="M36" t="e">
            <v>#REF!</v>
          </cell>
          <cell r="N36" t="e">
            <v>#REF!</v>
          </cell>
          <cell r="O36" t="e">
            <v>#REF!</v>
          </cell>
          <cell r="P36" t="e">
            <v>#REF!</v>
          </cell>
        </row>
        <row r="37">
          <cell r="M37" t="e">
            <v>#REF!</v>
          </cell>
          <cell r="N37" t="e">
            <v>#REF!</v>
          </cell>
          <cell r="O37" t="e">
            <v>#REF!</v>
          </cell>
          <cell r="P37" t="e">
            <v>#REF!</v>
          </cell>
        </row>
        <row r="38">
          <cell r="M38" t="e">
            <v>#REF!</v>
          </cell>
          <cell r="N38" t="e">
            <v>#REF!</v>
          </cell>
          <cell r="O38" t="e">
            <v>#REF!</v>
          </cell>
          <cell r="P38" t="e">
            <v>#REF!</v>
          </cell>
        </row>
        <row r="39">
          <cell r="M39" t="e">
            <v>#REF!</v>
          </cell>
          <cell r="N39" t="e">
            <v>#REF!</v>
          </cell>
          <cell r="O39" t="e">
            <v>#REF!</v>
          </cell>
          <cell r="P39" t="e">
            <v>#REF!</v>
          </cell>
        </row>
        <row r="40">
          <cell r="M40" t="e">
            <v>#REF!</v>
          </cell>
          <cell r="N40" t="e">
            <v>#REF!</v>
          </cell>
          <cell r="O40" t="e">
            <v>#REF!</v>
          </cell>
          <cell r="P40" t="e">
            <v>#REF!</v>
          </cell>
        </row>
        <row r="41">
          <cell r="M41" t="e">
            <v>#REF!</v>
          </cell>
          <cell r="N41" t="e">
            <v>#REF!</v>
          </cell>
          <cell r="O41" t="e">
            <v>#REF!</v>
          </cell>
          <cell r="P41" t="e">
            <v>#REF!</v>
          </cell>
        </row>
        <row r="42">
          <cell r="M42" t="e">
            <v>#REF!</v>
          </cell>
          <cell r="N42" t="e">
            <v>#REF!</v>
          </cell>
          <cell r="O42" t="e">
            <v>#REF!</v>
          </cell>
          <cell r="P42" t="e">
            <v>#REF!</v>
          </cell>
        </row>
        <row r="43">
          <cell r="M43" t="e">
            <v>#REF!</v>
          </cell>
          <cell r="N43" t="e">
            <v>#REF!</v>
          </cell>
          <cell r="O43" t="e">
            <v>#REF!</v>
          </cell>
          <cell r="P43" t="e">
            <v>#REF!</v>
          </cell>
        </row>
        <row r="44">
          <cell r="M44" t="e">
            <v>#REF!</v>
          </cell>
          <cell r="N44" t="e">
            <v>#REF!</v>
          </cell>
          <cell r="O44" t="e">
            <v>#REF!</v>
          </cell>
          <cell r="P44" t="e">
            <v>#REF!</v>
          </cell>
        </row>
        <row r="45">
          <cell r="M45" t="e">
            <v>#REF!</v>
          </cell>
          <cell r="N45" t="e">
            <v>#REF!</v>
          </cell>
          <cell r="O45" t="e">
            <v>#REF!</v>
          </cell>
          <cell r="P45" t="e">
            <v>#REF!</v>
          </cell>
        </row>
        <row r="46">
          <cell r="M46" t="e">
            <v>#REF!</v>
          </cell>
          <cell r="N46" t="e">
            <v>#REF!</v>
          </cell>
          <cell r="O46" t="e">
            <v>#REF!</v>
          </cell>
          <cell r="P46" t="e">
            <v>#REF!</v>
          </cell>
        </row>
        <row r="47">
          <cell r="M47" t="e">
            <v>#REF!</v>
          </cell>
          <cell r="N47" t="e">
            <v>#REF!</v>
          </cell>
          <cell r="O47" t="e">
            <v>#REF!</v>
          </cell>
          <cell r="P47" t="e">
            <v>#REF!</v>
          </cell>
        </row>
        <row r="48">
          <cell r="M48" t="e">
            <v>#REF!</v>
          </cell>
          <cell r="N48" t="e">
            <v>#REF!</v>
          </cell>
          <cell r="O48" t="e">
            <v>#REF!</v>
          </cell>
          <cell r="P48" t="e">
            <v>#REF!</v>
          </cell>
        </row>
        <row r="49">
          <cell r="M49" t="e">
            <v>#REF!</v>
          </cell>
          <cell r="N49" t="e">
            <v>#REF!</v>
          </cell>
          <cell r="O49" t="e">
            <v>#REF!</v>
          </cell>
          <cell r="P49" t="e">
            <v>#REF!</v>
          </cell>
        </row>
        <row r="50">
          <cell r="M50" t="e">
            <v>#REF!</v>
          </cell>
          <cell r="N50" t="e">
            <v>#REF!</v>
          </cell>
          <cell r="O50" t="e">
            <v>#REF!</v>
          </cell>
          <cell r="P50" t="e">
            <v>#REF!</v>
          </cell>
        </row>
        <row r="51">
          <cell r="M51" t="e">
            <v>#REF!</v>
          </cell>
          <cell r="N51" t="e">
            <v>#REF!</v>
          </cell>
          <cell r="O51" t="e">
            <v>#REF!</v>
          </cell>
          <cell r="P51" t="e">
            <v>#REF!</v>
          </cell>
        </row>
        <row r="52">
          <cell r="M52" t="e">
            <v>#REF!</v>
          </cell>
          <cell r="N52" t="e">
            <v>#REF!</v>
          </cell>
          <cell r="O52" t="e">
            <v>#REF!</v>
          </cell>
          <cell r="P52" t="e">
            <v>#REF!</v>
          </cell>
        </row>
        <row r="53">
          <cell r="M53" t="e">
            <v>#REF!</v>
          </cell>
          <cell r="N53" t="e">
            <v>#REF!</v>
          </cell>
          <cell r="O53" t="e">
            <v>#REF!</v>
          </cell>
          <cell r="P53" t="e">
            <v>#REF!</v>
          </cell>
        </row>
        <row r="54">
          <cell r="M54" t="e">
            <v>#REF!</v>
          </cell>
          <cell r="N54" t="e">
            <v>#REF!</v>
          </cell>
          <cell r="O54" t="e">
            <v>#REF!</v>
          </cell>
          <cell r="P54" t="e">
            <v>#REF!</v>
          </cell>
        </row>
        <row r="55">
          <cell r="M55" t="e">
            <v>#REF!</v>
          </cell>
          <cell r="N55" t="e">
            <v>#REF!</v>
          </cell>
          <cell r="O55" t="e">
            <v>#REF!</v>
          </cell>
          <cell r="P55" t="e">
            <v>#REF!</v>
          </cell>
        </row>
        <row r="56">
          <cell r="M56" t="e">
            <v>#REF!</v>
          </cell>
          <cell r="N56" t="e">
            <v>#REF!</v>
          </cell>
          <cell r="O56" t="e">
            <v>#REF!</v>
          </cell>
          <cell r="P56" t="e">
            <v>#REF!</v>
          </cell>
        </row>
        <row r="57">
          <cell r="M57" t="e">
            <v>#REF!</v>
          </cell>
          <cell r="N57" t="e">
            <v>#REF!</v>
          </cell>
          <cell r="O57" t="e">
            <v>#REF!</v>
          </cell>
          <cell r="P57" t="e">
            <v>#REF!</v>
          </cell>
        </row>
        <row r="58">
          <cell r="M58" t="e">
            <v>#REF!</v>
          </cell>
          <cell r="N58" t="e">
            <v>#REF!</v>
          </cell>
          <cell r="O58" t="e">
            <v>#REF!</v>
          </cell>
          <cell r="P58" t="e">
            <v>#REF!</v>
          </cell>
        </row>
        <row r="59">
          <cell r="M59" t="e">
            <v>#REF!</v>
          </cell>
          <cell r="N59" t="e">
            <v>#REF!</v>
          </cell>
          <cell r="O59" t="e">
            <v>#REF!</v>
          </cell>
          <cell r="P59" t="e">
            <v>#REF!</v>
          </cell>
        </row>
        <row r="60">
          <cell r="M60" t="e">
            <v>#REF!</v>
          </cell>
          <cell r="N60" t="e">
            <v>#REF!</v>
          </cell>
          <cell r="O60" t="e">
            <v>#REF!</v>
          </cell>
          <cell r="P60" t="e">
            <v>#REF!</v>
          </cell>
        </row>
        <row r="61">
          <cell r="M61" t="e">
            <v>#REF!</v>
          </cell>
          <cell r="N61" t="e">
            <v>#REF!</v>
          </cell>
          <cell r="O61" t="e">
            <v>#REF!</v>
          </cell>
          <cell r="P61" t="e">
            <v>#REF!</v>
          </cell>
        </row>
        <row r="62">
          <cell r="M62" t="e">
            <v>#REF!</v>
          </cell>
          <cell r="N62" t="e">
            <v>#REF!</v>
          </cell>
          <cell r="O62" t="e">
            <v>#REF!</v>
          </cell>
          <cell r="P62" t="e">
            <v>#REF!</v>
          </cell>
        </row>
        <row r="63">
          <cell r="M63" t="e">
            <v>#REF!</v>
          </cell>
          <cell r="N63" t="e">
            <v>#REF!</v>
          </cell>
          <cell r="O63" t="e">
            <v>#REF!</v>
          </cell>
          <cell r="P63" t="e">
            <v>#REF!</v>
          </cell>
        </row>
        <row r="64">
          <cell r="M64" t="e">
            <v>#REF!</v>
          </cell>
          <cell r="N64" t="e">
            <v>#REF!</v>
          </cell>
          <cell r="O64" t="e">
            <v>#REF!</v>
          </cell>
          <cell r="P64" t="e">
            <v>#REF!</v>
          </cell>
        </row>
        <row r="65">
          <cell r="M65" t="e">
            <v>#REF!</v>
          </cell>
          <cell r="N65" t="e">
            <v>#REF!</v>
          </cell>
          <cell r="O65" t="e">
            <v>#REF!</v>
          </cell>
          <cell r="P65" t="e">
            <v>#REF!</v>
          </cell>
        </row>
        <row r="66">
          <cell r="M66" t="e">
            <v>#REF!</v>
          </cell>
          <cell r="N66" t="e">
            <v>#REF!</v>
          </cell>
          <cell r="O66" t="e">
            <v>#REF!</v>
          </cell>
          <cell r="P66" t="e">
            <v>#REF!</v>
          </cell>
        </row>
        <row r="67">
          <cell r="M67" t="e">
            <v>#REF!</v>
          </cell>
          <cell r="N67" t="e">
            <v>#REF!</v>
          </cell>
          <cell r="O67" t="e">
            <v>#REF!</v>
          </cell>
          <cell r="P67" t="e">
            <v>#REF!</v>
          </cell>
        </row>
        <row r="68">
          <cell r="M68" t="e">
            <v>#REF!</v>
          </cell>
          <cell r="N68" t="e">
            <v>#REF!</v>
          </cell>
          <cell r="O68" t="e">
            <v>#REF!</v>
          </cell>
          <cell r="P68" t="e">
            <v>#REF!</v>
          </cell>
        </row>
        <row r="69">
          <cell r="M69" t="e">
            <v>#REF!</v>
          </cell>
          <cell r="N69" t="e">
            <v>#REF!</v>
          </cell>
          <cell r="O69" t="e">
            <v>#REF!</v>
          </cell>
          <cell r="P69" t="e">
            <v>#REF!</v>
          </cell>
        </row>
        <row r="70">
          <cell r="M70" t="e">
            <v>#REF!</v>
          </cell>
          <cell r="N70" t="e">
            <v>#REF!</v>
          </cell>
          <cell r="O70" t="e">
            <v>#REF!</v>
          </cell>
          <cell r="P70" t="e">
            <v>#REF!</v>
          </cell>
        </row>
        <row r="71">
          <cell r="M71" t="e">
            <v>#REF!</v>
          </cell>
          <cell r="N71" t="e">
            <v>#REF!</v>
          </cell>
          <cell r="O71" t="e">
            <v>#REF!</v>
          </cell>
          <cell r="P71" t="e">
            <v>#REF!</v>
          </cell>
        </row>
        <row r="72">
          <cell r="M72" t="e">
            <v>#REF!</v>
          </cell>
          <cell r="N72" t="e">
            <v>#REF!</v>
          </cell>
          <cell r="O72" t="e">
            <v>#REF!</v>
          </cell>
          <cell r="P72" t="e">
            <v>#REF!</v>
          </cell>
        </row>
        <row r="73">
          <cell r="M73" t="e">
            <v>#REF!</v>
          </cell>
          <cell r="N73" t="e">
            <v>#REF!</v>
          </cell>
          <cell r="O73" t="e">
            <v>#REF!</v>
          </cell>
          <cell r="P73" t="e">
            <v>#REF!</v>
          </cell>
        </row>
        <row r="74">
          <cell r="M74" t="e">
            <v>#REF!</v>
          </cell>
          <cell r="N74" t="e">
            <v>#REF!</v>
          </cell>
          <cell r="O74" t="e">
            <v>#REF!</v>
          </cell>
          <cell r="P74" t="e">
            <v>#REF!</v>
          </cell>
        </row>
        <row r="75">
          <cell r="M75" t="e">
            <v>#REF!</v>
          </cell>
          <cell r="N75" t="e">
            <v>#REF!</v>
          </cell>
          <cell r="O75" t="e">
            <v>#REF!</v>
          </cell>
          <cell r="P75" t="e">
            <v>#REF!</v>
          </cell>
        </row>
        <row r="76">
          <cell r="M76" t="e">
            <v>#REF!</v>
          </cell>
          <cell r="N76" t="e">
            <v>#REF!</v>
          </cell>
          <cell r="O76" t="e">
            <v>#REF!</v>
          </cell>
          <cell r="P76" t="e">
            <v>#REF!</v>
          </cell>
        </row>
        <row r="77">
          <cell r="M77" t="e">
            <v>#REF!</v>
          </cell>
          <cell r="N77" t="e">
            <v>#REF!</v>
          </cell>
          <cell r="O77" t="e">
            <v>#REF!</v>
          </cell>
          <cell r="P77" t="e">
            <v>#REF!</v>
          </cell>
        </row>
        <row r="78">
          <cell r="M78" t="e">
            <v>#REF!</v>
          </cell>
          <cell r="N78" t="e">
            <v>#REF!</v>
          </cell>
          <cell r="O78" t="e">
            <v>#REF!</v>
          </cell>
          <cell r="P78" t="e">
            <v>#REF!</v>
          </cell>
        </row>
        <row r="79">
          <cell r="M79" t="e">
            <v>#REF!</v>
          </cell>
          <cell r="N79" t="e">
            <v>#REF!</v>
          </cell>
          <cell r="O79" t="e">
            <v>#REF!</v>
          </cell>
          <cell r="P79" t="e">
            <v>#REF!</v>
          </cell>
        </row>
        <row r="80">
          <cell r="M80" t="e">
            <v>#REF!</v>
          </cell>
          <cell r="N80" t="e">
            <v>#REF!</v>
          </cell>
          <cell r="O80" t="e">
            <v>#REF!</v>
          </cell>
          <cell r="P80" t="e">
            <v>#REF!</v>
          </cell>
        </row>
        <row r="81">
          <cell r="M81" t="e">
            <v>#REF!</v>
          </cell>
          <cell r="N81" t="e">
            <v>#REF!</v>
          </cell>
          <cell r="O81" t="e">
            <v>#REF!</v>
          </cell>
          <cell r="P81" t="e">
            <v>#REF!</v>
          </cell>
        </row>
        <row r="82">
          <cell r="M82" t="e">
            <v>#REF!</v>
          </cell>
          <cell r="N82" t="e">
            <v>#REF!</v>
          </cell>
          <cell r="O82" t="e">
            <v>#REF!</v>
          </cell>
          <cell r="P82" t="e">
            <v>#REF!</v>
          </cell>
        </row>
        <row r="83">
          <cell r="M83" t="e">
            <v>#REF!</v>
          </cell>
          <cell r="N83" t="e">
            <v>#REF!</v>
          </cell>
          <cell r="O83" t="e">
            <v>#REF!</v>
          </cell>
          <cell r="P83" t="e">
            <v>#REF!</v>
          </cell>
        </row>
        <row r="84">
          <cell r="M84" t="e">
            <v>#REF!</v>
          </cell>
          <cell r="N84" t="e">
            <v>#REF!</v>
          </cell>
          <cell r="O84" t="e">
            <v>#REF!</v>
          </cell>
          <cell r="P84" t="e">
            <v>#REF!</v>
          </cell>
        </row>
        <row r="85">
          <cell r="M85" t="e">
            <v>#REF!</v>
          </cell>
          <cell r="N85" t="e">
            <v>#REF!</v>
          </cell>
          <cell r="O85" t="e">
            <v>#REF!</v>
          </cell>
          <cell r="P85" t="e">
            <v>#REF!</v>
          </cell>
        </row>
        <row r="86">
          <cell r="M86" t="e">
            <v>#REF!</v>
          </cell>
          <cell r="N86" t="e">
            <v>#REF!</v>
          </cell>
          <cell r="O86" t="e">
            <v>#REF!</v>
          </cell>
          <cell r="P86" t="e">
            <v>#REF!</v>
          </cell>
        </row>
        <row r="87">
          <cell r="M87" t="e">
            <v>#REF!</v>
          </cell>
          <cell r="N87" t="e">
            <v>#REF!</v>
          </cell>
          <cell r="O87" t="e">
            <v>#REF!</v>
          </cell>
          <cell r="P87" t="e">
            <v>#REF!</v>
          </cell>
        </row>
        <row r="88">
          <cell r="M88" t="e">
            <v>#REF!</v>
          </cell>
          <cell r="N88" t="e">
            <v>#REF!</v>
          </cell>
          <cell r="O88" t="e">
            <v>#REF!</v>
          </cell>
          <cell r="P88" t="e">
            <v>#REF!</v>
          </cell>
        </row>
        <row r="89">
          <cell r="M89" t="e">
            <v>#REF!</v>
          </cell>
          <cell r="N89" t="e">
            <v>#REF!</v>
          </cell>
          <cell r="O89" t="e">
            <v>#REF!</v>
          </cell>
          <cell r="P89" t="e">
            <v>#REF!</v>
          </cell>
        </row>
        <row r="90">
          <cell r="M90" t="e">
            <v>#REF!</v>
          </cell>
          <cell r="N90" t="e">
            <v>#REF!</v>
          </cell>
          <cell r="O90" t="e">
            <v>#REF!</v>
          </cell>
          <cell r="P90" t="e">
            <v>#REF!</v>
          </cell>
        </row>
        <row r="91">
          <cell r="M91" t="e">
            <v>#REF!</v>
          </cell>
          <cell r="N91" t="e">
            <v>#REF!</v>
          </cell>
          <cell r="O91" t="e">
            <v>#REF!</v>
          </cell>
          <cell r="P91" t="e">
            <v>#REF!</v>
          </cell>
        </row>
        <row r="92">
          <cell r="M92" t="e">
            <v>#REF!</v>
          </cell>
          <cell r="N92" t="e">
            <v>#REF!</v>
          </cell>
          <cell r="O92" t="e">
            <v>#REF!</v>
          </cell>
          <cell r="P92" t="e">
            <v>#REF!</v>
          </cell>
        </row>
        <row r="93">
          <cell r="M93" t="e">
            <v>#REF!</v>
          </cell>
          <cell r="N93" t="e">
            <v>#REF!</v>
          </cell>
          <cell r="O93" t="e">
            <v>#REF!</v>
          </cell>
          <cell r="P93" t="e">
            <v>#REF!</v>
          </cell>
        </row>
        <row r="94">
          <cell r="M94" t="e">
            <v>#REF!</v>
          </cell>
          <cell r="N94" t="e">
            <v>#REF!</v>
          </cell>
          <cell r="O94" t="e">
            <v>#REF!</v>
          </cell>
          <cell r="P94" t="e">
            <v>#REF!</v>
          </cell>
        </row>
        <row r="95">
          <cell r="M95" t="e">
            <v>#REF!</v>
          </cell>
          <cell r="N95" t="e">
            <v>#REF!</v>
          </cell>
          <cell r="O95" t="e">
            <v>#REF!</v>
          </cell>
          <cell r="P95" t="e">
            <v>#REF!</v>
          </cell>
        </row>
        <row r="96">
          <cell r="M96" t="e">
            <v>#REF!</v>
          </cell>
          <cell r="N96" t="e">
            <v>#REF!</v>
          </cell>
          <cell r="O96" t="e">
            <v>#REF!</v>
          </cell>
          <cell r="P96" t="e">
            <v>#REF!</v>
          </cell>
        </row>
        <row r="97">
          <cell r="M97" t="e">
            <v>#REF!</v>
          </cell>
          <cell r="N97" t="e">
            <v>#REF!</v>
          </cell>
          <cell r="O97" t="e">
            <v>#REF!</v>
          </cell>
          <cell r="P97" t="e">
            <v>#REF!</v>
          </cell>
        </row>
        <row r="98">
          <cell r="M98" t="e">
            <v>#REF!</v>
          </cell>
          <cell r="N98" t="e">
            <v>#REF!</v>
          </cell>
          <cell r="O98" t="e">
            <v>#REF!</v>
          </cell>
          <cell r="P98" t="e">
            <v>#REF!</v>
          </cell>
        </row>
        <row r="99">
          <cell r="M99" t="e">
            <v>#REF!</v>
          </cell>
          <cell r="N99" t="e">
            <v>#REF!</v>
          </cell>
          <cell r="O99" t="e">
            <v>#REF!</v>
          </cell>
          <cell r="P99" t="e">
            <v>#REF!</v>
          </cell>
        </row>
        <row r="100">
          <cell r="M100" t="e">
            <v>#REF!</v>
          </cell>
          <cell r="N100" t="e">
            <v>#REF!</v>
          </cell>
          <cell r="O100" t="e">
            <v>#REF!</v>
          </cell>
          <cell r="P100" t="e">
            <v>#REF!</v>
          </cell>
        </row>
        <row r="101">
          <cell r="M101" t="e">
            <v>#REF!</v>
          </cell>
          <cell r="N101" t="e">
            <v>#REF!</v>
          </cell>
          <cell r="O101" t="e">
            <v>#REF!</v>
          </cell>
          <cell r="P101" t="e">
            <v>#REF!</v>
          </cell>
        </row>
        <row r="102">
          <cell r="M102" t="e">
            <v>#REF!</v>
          </cell>
          <cell r="N102" t="e">
            <v>#REF!</v>
          </cell>
          <cell r="O102" t="e">
            <v>#REF!</v>
          </cell>
          <cell r="P102" t="e">
            <v>#REF!</v>
          </cell>
        </row>
        <row r="103">
          <cell r="M103" t="e">
            <v>#REF!</v>
          </cell>
          <cell r="N103" t="e">
            <v>#REF!</v>
          </cell>
          <cell r="O103" t="e">
            <v>#REF!</v>
          </cell>
          <cell r="P103" t="e">
            <v>#REF!</v>
          </cell>
        </row>
        <row r="104">
          <cell r="M104" t="e">
            <v>#REF!</v>
          </cell>
          <cell r="N104" t="e">
            <v>#REF!</v>
          </cell>
          <cell r="O104" t="e">
            <v>#REF!</v>
          </cell>
          <cell r="P104" t="e">
            <v>#REF!</v>
          </cell>
        </row>
        <row r="105">
          <cell r="M105" t="e">
            <v>#REF!</v>
          </cell>
          <cell r="N105" t="e">
            <v>#REF!</v>
          </cell>
          <cell r="O105" t="e">
            <v>#REF!</v>
          </cell>
          <cell r="P105" t="e">
            <v>#REF!</v>
          </cell>
        </row>
        <row r="106">
          <cell r="M106" t="e">
            <v>#REF!</v>
          </cell>
          <cell r="N106" t="e">
            <v>#REF!</v>
          </cell>
          <cell r="O106" t="e">
            <v>#REF!</v>
          </cell>
          <cell r="P106" t="e">
            <v>#REF!</v>
          </cell>
        </row>
        <row r="107">
          <cell r="M107" t="e">
            <v>#REF!</v>
          </cell>
          <cell r="N107" t="e">
            <v>#REF!</v>
          </cell>
          <cell r="O107" t="e">
            <v>#REF!</v>
          </cell>
          <cell r="P107" t="e">
            <v>#REF!</v>
          </cell>
        </row>
        <row r="108">
          <cell r="M108" t="e">
            <v>#REF!</v>
          </cell>
          <cell r="N108" t="e">
            <v>#REF!</v>
          </cell>
          <cell r="O108" t="e">
            <v>#REF!</v>
          </cell>
          <cell r="P108" t="e">
            <v>#REF!</v>
          </cell>
        </row>
        <row r="109">
          <cell r="M109" t="e">
            <v>#REF!</v>
          </cell>
          <cell r="N109" t="e">
            <v>#REF!</v>
          </cell>
          <cell r="O109" t="e">
            <v>#REF!</v>
          </cell>
          <cell r="P109" t="e">
            <v>#REF!</v>
          </cell>
        </row>
        <row r="110">
          <cell r="M110" t="e">
            <v>#REF!</v>
          </cell>
          <cell r="N110" t="e">
            <v>#REF!</v>
          </cell>
          <cell r="O110" t="e">
            <v>#REF!</v>
          </cell>
          <cell r="P110" t="e">
            <v>#REF!</v>
          </cell>
        </row>
        <row r="111">
          <cell r="M111" t="e">
            <v>#REF!</v>
          </cell>
          <cell r="N111" t="e">
            <v>#REF!</v>
          </cell>
          <cell r="O111" t="e">
            <v>#REF!</v>
          </cell>
          <cell r="P111" t="e">
            <v>#REF!</v>
          </cell>
        </row>
        <row r="112">
          <cell r="M112" t="e">
            <v>#REF!</v>
          </cell>
          <cell r="N112" t="e">
            <v>#REF!</v>
          </cell>
          <cell r="O112" t="e">
            <v>#REF!</v>
          </cell>
          <cell r="P112" t="e">
            <v>#REF!</v>
          </cell>
        </row>
        <row r="113">
          <cell r="M113" t="e">
            <v>#REF!</v>
          </cell>
          <cell r="N113" t="e">
            <v>#REF!</v>
          </cell>
          <cell r="O113" t="e">
            <v>#REF!</v>
          </cell>
          <cell r="P113" t="e">
            <v>#REF!</v>
          </cell>
        </row>
        <row r="114">
          <cell r="M114" t="e">
            <v>#REF!</v>
          </cell>
          <cell r="N114" t="e">
            <v>#REF!</v>
          </cell>
          <cell r="O114" t="e">
            <v>#REF!</v>
          </cell>
          <cell r="P114" t="e">
            <v>#REF!</v>
          </cell>
        </row>
        <row r="115">
          <cell r="M115" t="e">
            <v>#REF!</v>
          </cell>
          <cell r="N115" t="e">
            <v>#REF!</v>
          </cell>
          <cell r="O115" t="e">
            <v>#REF!</v>
          </cell>
          <cell r="P115" t="e">
            <v>#REF!</v>
          </cell>
        </row>
        <row r="116">
          <cell r="M116" t="e">
            <v>#REF!</v>
          </cell>
          <cell r="N116" t="e">
            <v>#REF!</v>
          </cell>
          <cell r="O116" t="e">
            <v>#REF!</v>
          </cell>
          <cell r="P116" t="e">
            <v>#REF!</v>
          </cell>
        </row>
        <row r="117">
          <cell r="M117" t="e">
            <v>#REF!</v>
          </cell>
          <cell r="N117" t="e">
            <v>#REF!</v>
          </cell>
          <cell r="O117" t="e">
            <v>#REF!</v>
          </cell>
          <cell r="P117" t="e">
            <v>#REF!</v>
          </cell>
        </row>
        <row r="118">
          <cell r="M118" t="e">
            <v>#REF!</v>
          </cell>
          <cell r="N118" t="e">
            <v>#REF!</v>
          </cell>
          <cell r="O118" t="e">
            <v>#REF!</v>
          </cell>
          <cell r="P118" t="e">
            <v>#REF!</v>
          </cell>
        </row>
        <row r="119">
          <cell r="M119" t="e">
            <v>#REF!</v>
          </cell>
          <cell r="N119" t="e">
            <v>#REF!</v>
          </cell>
          <cell r="O119" t="e">
            <v>#REF!</v>
          </cell>
          <cell r="P119" t="e">
            <v>#REF!</v>
          </cell>
        </row>
        <row r="120">
          <cell r="M120" t="e">
            <v>#REF!</v>
          </cell>
          <cell r="N120" t="e">
            <v>#REF!</v>
          </cell>
          <cell r="O120" t="e">
            <v>#REF!</v>
          </cell>
          <cell r="P120" t="e">
            <v>#REF!</v>
          </cell>
        </row>
        <row r="121">
          <cell r="M121" t="e">
            <v>#REF!</v>
          </cell>
          <cell r="N121" t="e">
            <v>#REF!</v>
          </cell>
          <cell r="O121" t="e">
            <v>#REF!</v>
          </cell>
          <cell r="P121" t="e">
            <v>#REF!</v>
          </cell>
        </row>
        <row r="122">
          <cell r="M122" t="e">
            <v>#REF!</v>
          </cell>
          <cell r="N122" t="e">
            <v>#REF!</v>
          </cell>
          <cell r="O122" t="e">
            <v>#REF!</v>
          </cell>
          <cell r="P122" t="e">
            <v>#REF!</v>
          </cell>
        </row>
        <row r="123">
          <cell r="M123" t="e">
            <v>#REF!</v>
          </cell>
          <cell r="N123" t="e">
            <v>#REF!</v>
          </cell>
          <cell r="O123" t="e">
            <v>#REF!</v>
          </cell>
          <cell r="P123" t="e">
            <v>#REF!</v>
          </cell>
        </row>
        <row r="124">
          <cell r="M124" t="e">
            <v>#REF!</v>
          </cell>
          <cell r="N124" t="e">
            <v>#REF!</v>
          </cell>
          <cell r="O124" t="e">
            <v>#REF!</v>
          </cell>
          <cell r="P124" t="e">
            <v>#REF!</v>
          </cell>
        </row>
        <row r="125">
          <cell r="M125" t="e">
            <v>#REF!</v>
          </cell>
          <cell r="N125" t="e">
            <v>#REF!</v>
          </cell>
          <cell r="O125" t="e">
            <v>#REF!</v>
          </cell>
          <cell r="P125" t="e">
            <v>#REF!</v>
          </cell>
        </row>
        <row r="126">
          <cell r="M126" t="e">
            <v>#REF!</v>
          </cell>
          <cell r="N126" t="e">
            <v>#REF!</v>
          </cell>
          <cell r="O126" t="e">
            <v>#REF!</v>
          </cell>
          <cell r="P126" t="e">
            <v>#REF!</v>
          </cell>
        </row>
        <row r="127">
          <cell r="M127" t="e">
            <v>#REF!</v>
          </cell>
          <cell r="N127" t="e">
            <v>#REF!</v>
          </cell>
          <cell r="O127" t="e">
            <v>#REF!</v>
          </cell>
          <cell r="P127" t="e">
            <v>#REF!</v>
          </cell>
        </row>
        <row r="128">
          <cell r="M128" t="e">
            <v>#REF!</v>
          </cell>
          <cell r="N128" t="e">
            <v>#REF!</v>
          </cell>
          <cell r="O128" t="e">
            <v>#REF!</v>
          </cell>
          <cell r="P128" t="e">
            <v>#REF!</v>
          </cell>
        </row>
        <row r="129">
          <cell r="M129" t="e">
            <v>#REF!</v>
          </cell>
          <cell r="N129" t="e">
            <v>#REF!</v>
          </cell>
          <cell r="O129" t="e">
            <v>#REF!</v>
          </cell>
          <cell r="P129" t="e">
            <v>#REF!</v>
          </cell>
        </row>
        <row r="130">
          <cell r="M130" t="e">
            <v>#REF!</v>
          </cell>
          <cell r="N130" t="e">
            <v>#REF!</v>
          </cell>
          <cell r="O130" t="e">
            <v>#REF!</v>
          </cell>
          <cell r="P130" t="e">
            <v>#REF!</v>
          </cell>
        </row>
        <row r="131">
          <cell r="M131" t="e">
            <v>#REF!</v>
          </cell>
          <cell r="N131" t="e">
            <v>#REF!</v>
          </cell>
          <cell r="O131" t="e">
            <v>#REF!</v>
          </cell>
          <cell r="P131" t="e">
            <v>#REF!</v>
          </cell>
        </row>
        <row r="132">
          <cell r="M132" t="e">
            <v>#REF!</v>
          </cell>
          <cell r="N132" t="e">
            <v>#REF!</v>
          </cell>
          <cell r="O132" t="e">
            <v>#REF!</v>
          </cell>
          <cell r="P132" t="e">
            <v>#REF!</v>
          </cell>
        </row>
        <row r="133">
          <cell r="M133" t="e">
            <v>#REF!</v>
          </cell>
          <cell r="N133" t="e">
            <v>#REF!</v>
          </cell>
          <cell r="O133" t="e">
            <v>#REF!</v>
          </cell>
          <cell r="P133" t="e">
            <v>#REF!</v>
          </cell>
        </row>
        <row r="134">
          <cell r="M134" t="e">
            <v>#REF!</v>
          </cell>
          <cell r="N134" t="e">
            <v>#REF!</v>
          </cell>
          <cell r="O134" t="e">
            <v>#REF!</v>
          </cell>
          <cell r="P134" t="e">
            <v>#REF!</v>
          </cell>
        </row>
        <row r="135">
          <cell r="M135" t="e">
            <v>#REF!</v>
          </cell>
          <cell r="N135" t="e">
            <v>#REF!</v>
          </cell>
          <cell r="O135" t="e">
            <v>#REF!</v>
          </cell>
          <cell r="P135" t="e">
            <v>#REF!</v>
          </cell>
        </row>
        <row r="136">
          <cell r="M136" t="e">
            <v>#REF!</v>
          </cell>
          <cell r="N136" t="e">
            <v>#REF!</v>
          </cell>
          <cell r="O136" t="e">
            <v>#REF!</v>
          </cell>
          <cell r="P136" t="e">
            <v>#REF!</v>
          </cell>
        </row>
        <row r="137">
          <cell r="M137" t="e">
            <v>#REF!</v>
          </cell>
          <cell r="N137" t="e">
            <v>#REF!</v>
          </cell>
          <cell r="O137" t="e">
            <v>#REF!</v>
          </cell>
          <cell r="P137" t="e">
            <v>#REF!</v>
          </cell>
        </row>
        <row r="138">
          <cell r="M138" t="e">
            <v>#REF!</v>
          </cell>
          <cell r="N138" t="e">
            <v>#REF!</v>
          </cell>
          <cell r="O138" t="e">
            <v>#REF!</v>
          </cell>
          <cell r="P138" t="e">
            <v>#REF!</v>
          </cell>
        </row>
        <row r="139">
          <cell r="M139" t="e">
            <v>#REF!</v>
          </cell>
          <cell r="N139" t="e">
            <v>#REF!</v>
          </cell>
          <cell r="O139" t="e">
            <v>#REF!</v>
          </cell>
          <cell r="P139" t="e">
            <v>#REF!</v>
          </cell>
        </row>
        <row r="140">
          <cell r="M140" t="e">
            <v>#REF!</v>
          </cell>
          <cell r="N140" t="e">
            <v>#REF!</v>
          </cell>
          <cell r="O140" t="e">
            <v>#REF!</v>
          </cell>
          <cell r="P140" t="e">
            <v>#REF!</v>
          </cell>
        </row>
        <row r="141">
          <cell r="M141" t="e">
            <v>#REF!</v>
          </cell>
          <cell r="N141" t="e">
            <v>#REF!</v>
          </cell>
          <cell r="O141" t="e">
            <v>#REF!</v>
          </cell>
          <cell r="P141" t="e">
            <v>#REF!</v>
          </cell>
        </row>
        <row r="142">
          <cell r="M142" t="e">
            <v>#REF!</v>
          </cell>
          <cell r="N142" t="e">
            <v>#REF!</v>
          </cell>
          <cell r="O142" t="e">
            <v>#REF!</v>
          </cell>
          <cell r="P142" t="e">
            <v>#REF!</v>
          </cell>
        </row>
        <row r="143">
          <cell r="M143" t="e">
            <v>#REF!</v>
          </cell>
          <cell r="N143" t="e">
            <v>#REF!</v>
          </cell>
          <cell r="O143" t="e">
            <v>#REF!</v>
          </cell>
          <cell r="P143" t="e">
            <v>#REF!</v>
          </cell>
        </row>
        <row r="144">
          <cell r="M144" t="e">
            <v>#REF!</v>
          </cell>
          <cell r="N144" t="e">
            <v>#REF!</v>
          </cell>
          <cell r="O144" t="e">
            <v>#REF!</v>
          </cell>
          <cell r="P144" t="e">
            <v>#REF!</v>
          </cell>
        </row>
        <row r="145">
          <cell r="M145" t="e">
            <v>#REF!</v>
          </cell>
          <cell r="N145" t="e">
            <v>#REF!</v>
          </cell>
          <cell r="O145" t="e">
            <v>#REF!</v>
          </cell>
          <cell r="P145" t="e">
            <v>#REF!</v>
          </cell>
        </row>
        <row r="146">
          <cell r="M146" t="e">
            <v>#REF!</v>
          </cell>
          <cell r="N146" t="e">
            <v>#REF!</v>
          </cell>
          <cell r="O146" t="e">
            <v>#REF!</v>
          </cell>
          <cell r="P146" t="e">
            <v>#REF!</v>
          </cell>
        </row>
        <row r="147">
          <cell r="M147" t="e">
            <v>#REF!</v>
          </cell>
          <cell r="N147" t="e">
            <v>#REF!</v>
          </cell>
          <cell r="O147" t="e">
            <v>#REF!</v>
          </cell>
          <cell r="P147" t="e">
            <v>#REF!</v>
          </cell>
        </row>
        <row r="148">
          <cell r="M148" t="e">
            <v>#REF!</v>
          </cell>
          <cell r="N148" t="e">
            <v>#REF!</v>
          </cell>
          <cell r="O148" t="e">
            <v>#REF!</v>
          </cell>
          <cell r="P148" t="e">
            <v>#REF!</v>
          </cell>
        </row>
        <row r="149">
          <cell r="M149" t="e">
            <v>#REF!</v>
          </cell>
          <cell r="N149" t="e">
            <v>#REF!</v>
          </cell>
          <cell r="O149" t="e">
            <v>#REF!</v>
          </cell>
          <cell r="P149" t="e">
            <v>#REF!</v>
          </cell>
        </row>
        <row r="150">
          <cell r="M150" t="e">
            <v>#REF!</v>
          </cell>
          <cell r="N150" t="e">
            <v>#REF!</v>
          </cell>
          <cell r="O150" t="e">
            <v>#REF!</v>
          </cell>
          <cell r="P150" t="e">
            <v>#REF!</v>
          </cell>
        </row>
        <row r="151">
          <cell r="M151" t="e">
            <v>#REF!</v>
          </cell>
          <cell r="N151" t="e">
            <v>#REF!</v>
          </cell>
          <cell r="O151" t="e">
            <v>#REF!</v>
          </cell>
          <cell r="P151" t="e">
            <v>#REF!</v>
          </cell>
        </row>
        <row r="152">
          <cell r="M152" t="e">
            <v>#REF!</v>
          </cell>
          <cell r="N152" t="e">
            <v>#REF!</v>
          </cell>
          <cell r="O152" t="e">
            <v>#REF!</v>
          </cell>
          <cell r="P152" t="e">
            <v>#REF!</v>
          </cell>
        </row>
        <row r="153">
          <cell r="M153" t="e">
            <v>#REF!</v>
          </cell>
          <cell r="N153" t="e">
            <v>#REF!</v>
          </cell>
          <cell r="O153" t="e">
            <v>#REF!</v>
          </cell>
          <cell r="P153" t="e">
            <v>#REF!</v>
          </cell>
        </row>
        <row r="154">
          <cell r="M154" t="e">
            <v>#REF!</v>
          </cell>
          <cell r="N154" t="e">
            <v>#REF!</v>
          </cell>
          <cell r="O154" t="e">
            <v>#REF!</v>
          </cell>
          <cell r="P154" t="e">
            <v>#REF!</v>
          </cell>
        </row>
        <row r="155">
          <cell r="M155" t="e">
            <v>#REF!</v>
          </cell>
          <cell r="N155" t="e">
            <v>#REF!</v>
          </cell>
          <cell r="O155" t="e">
            <v>#REF!</v>
          </cell>
          <cell r="P155" t="e">
            <v>#REF!</v>
          </cell>
        </row>
        <row r="156">
          <cell r="M156" t="e">
            <v>#REF!</v>
          </cell>
          <cell r="N156" t="e">
            <v>#REF!</v>
          </cell>
          <cell r="O156" t="e">
            <v>#REF!</v>
          </cell>
          <cell r="P156" t="e">
            <v>#REF!</v>
          </cell>
        </row>
        <row r="157">
          <cell r="M157" t="e">
            <v>#REF!</v>
          </cell>
          <cell r="N157" t="e">
            <v>#REF!</v>
          </cell>
          <cell r="O157" t="e">
            <v>#REF!</v>
          </cell>
          <cell r="P157" t="e">
            <v>#REF!</v>
          </cell>
        </row>
        <row r="158">
          <cell r="M158" t="e">
            <v>#REF!</v>
          </cell>
          <cell r="N158" t="e">
            <v>#REF!</v>
          </cell>
          <cell r="O158" t="e">
            <v>#REF!</v>
          </cell>
          <cell r="P158" t="e">
            <v>#REF!</v>
          </cell>
        </row>
        <row r="159">
          <cell r="M159" t="e">
            <v>#REF!</v>
          </cell>
          <cell r="N159" t="e">
            <v>#REF!</v>
          </cell>
          <cell r="O159" t="e">
            <v>#REF!</v>
          </cell>
          <cell r="P159" t="e">
            <v>#REF!</v>
          </cell>
        </row>
        <row r="160">
          <cell r="M160" t="e">
            <v>#REF!</v>
          </cell>
          <cell r="N160" t="e">
            <v>#REF!</v>
          </cell>
          <cell r="O160" t="e">
            <v>#REF!</v>
          </cell>
          <cell r="P160" t="e">
            <v>#REF!</v>
          </cell>
        </row>
        <row r="161">
          <cell r="M161" t="e">
            <v>#REF!</v>
          </cell>
          <cell r="N161" t="e">
            <v>#REF!</v>
          </cell>
          <cell r="O161" t="e">
            <v>#REF!</v>
          </cell>
          <cell r="P161" t="e">
            <v>#REF!</v>
          </cell>
        </row>
        <row r="162">
          <cell r="M162" t="e">
            <v>#REF!</v>
          </cell>
          <cell r="N162" t="e">
            <v>#REF!</v>
          </cell>
          <cell r="O162" t="e">
            <v>#REF!</v>
          </cell>
          <cell r="P162" t="e">
            <v>#REF!</v>
          </cell>
        </row>
        <row r="163">
          <cell r="M163" t="e">
            <v>#REF!</v>
          </cell>
          <cell r="N163" t="e">
            <v>#REF!</v>
          </cell>
          <cell r="O163" t="e">
            <v>#REF!</v>
          </cell>
          <cell r="P163" t="e">
            <v>#REF!</v>
          </cell>
        </row>
        <row r="164">
          <cell r="M164" t="e">
            <v>#REF!</v>
          </cell>
          <cell r="N164" t="e">
            <v>#REF!</v>
          </cell>
          <cell r="O164" t="e">
            <v>#REF!</v>
          </cell>
          <cell r="P164" t="e">
            <v>#REF!</v>
          </cell>
        </row>
        <row r="165">
          <cell r="M165" t="e">
            <v>#REF!</v>
          </cell>
          <cell r="N165" t="e">
            <v>#REF!</v>
          </cell>
          <cell r="O165" t="e">
            <v>#REF!</v>
          </cell>
          <cell r="P165" t="e">
            <v>#REF!</v>
          </cell>
        </row>
        <row r="166">
          <cell r="M166" t="e">
            <v>#REF!</v>
          </cell>
          <cell r="N166" t="e">
            <v>#REF!</v>
          </cell>
          <cell r="O166" t="e">
            <v>#REF!</v>
          </cell>
          <cell r="P166" t="e">
            <v>#REF!</v>
          </cell>
        </row>
        <row r="167">
          <cell r="M167" t="e">
            <v>#REF!</v>
          </cell>
          <cell r="N167" t="e">
            <v>#REF!</v>
          </cell>
          <cell r="O167" t="e">
            <v>#REF!</v>
          </cell>
          <cell r="P167" t="e">
            <v>#REF!</v>
          </cell>
        </row>
        <row r="168">
          <cell r="M168" t="e">
            <v>#REF!</v>
          </cell>
          <cell r="N168" t="e">
            <v>#REF!</v>
          </cell>
          <cell r="O168" t="e">
            <v>#REF!</v>
          </cell>
          <cell r="P168" t="e">
            <v>#REF!</v>
          </cell>
        </row>
        <row r="169">
          <cell r="M169" t="e">
            <v>#REF!</v>
          </cell>
          <cell r="N169" t="e">
            <v>#REF!</v>
          </cell>
          <cell r="O169" t="e">
            <v>#REF!</v>
          </cell>
          <cell r="P169" t="e">
            <v>#REF!</v>
          </cell>
        </row>
        <row r="170">
          <cell r="M170" t="e">
            <v>#REF!</v>
          </cell>
          <cell r="N170" t="e">
            <v>#REF!</v>
          </cell>
          <cell r="O170" t="e">
            <v>#REF!</v>
          </cell>
          <cell r="P170" t="e">
            <v>#REF!</v>
          </cell>
        </row>
        <row r="171">
          <cell r="M171" t="e">
            <v>#REF!</v>
          </cell>
          <cell r="N171" t="e">
            <v>#REF!</v>
          </cell>
          <cell r="O171" t="e">
            <v>#REF!</v>
          </cell>
          <cell r="P171" t="e">
            <v>#REF!</v>
          </cell>
        </row>
        <row r="172">
          <cell r="M172" t="e">
            <v>#REF!</v>
          </cell>
          <cell r="N172" t="e">
            <v>#REF!</v>
          </cell>
          <cell r="O172" t="e">
            <v>#REF!</v>
          </cell>
          <cell r="P172" t="e">
            <v>#REF!</v>
          </cell>
        </row>
        <row r="173">
          <cell r="M173" t="e">
            <v>#REF!</v>
          </cell>
          <cell r="N173" t="e">
            <v>#REF!</v>
          </cell>
          <cell r="O173" t="e">
            <v>#REF!</v>
          </cell>
          <cell r="P173" t="e">
            <v>#REF!</v>
          </cell>
        </row>
        <row r="174">
          <cell r="M174" t="e">
            <v>#REF!</v>
          </cell>
          <cell r="N174" t="e">
            <v>#REF!</v>
          </cell>
          <cell r="O174" t="e">
            <v>#REF!</v>
          </cell>
          <cell r="P174" t="e">
            <v>#REF!</v>
          </cell>
        </row>
        <row r="175">
          <cell r="M175" t="e">
            <v>#REF!</v>
          </cell>
          <cell r="N175" t="e">
            <v>#REF!</v>
          </cell>
          <cell r="O175" t="e">
            <v>#REF!</v>
          </cell>
          <cell r="P175" t="e">
            <v>#REF!</v>
          </cell>
        </row>
        <row r="176">
          <cell r="M176" t="e">
            <v>#REF!</v>
          </cell>
          <cell r="N176" t="e">
            <v>#REF!</v>
          </cell>
          <cell r="O176" t="e">
            <v>#REF!</v>
          </cell>
          <cell r="P176" t="e">
            <v>#REF!</v>
          </cell>
        </row>
        <row r="177">
          <cell r="M177" t="e">
            <v>#REF!</v>
          </cell>
          <cell r="N177" t="e">
            <v>#REF!</v>
          </cell>
          <cell r="O177" t="e">
            <v>#REF!</v>
          </cell>
          <cell r="P177" t="e">
            <v>#REF!</v>
          </cell>
        </row>
        <row r="178">
          <cell r="M178" t="e">
            <v>#REF!</v>
          </cell>
          <cell r="N178" t="e">
            <v>#REF!</v>
          </cell>
          <cell r="O178" t="e">
            <v>#REF!</v>
          </cell>
          <cell r="P178" t="e">
            <v>#REF!</v>
          </cell>
        </row>
        <row r="179">
          <cell r="M179" t="e">
            <v>#REF!</v>
          </cell>
          <cell r="N179" t="e">
            <v>#REF!</v>
          </cell>
          <cell r="O179" t="e">
            <v>#REF!</v>
          </cell>
          <cell r="P179" t="e">
            <v>#REF!</v>
          </cell>
        </row>
        <row r="180">
          <cell r="M180" t="e">
            <v>#REF!</v>
          </cell>
          <cell r="N180" t="e">
            <v>#REF!</v>
          </cell>
          <cell r="O180" t="e">
            <v>#REF!</v>
          </cell>
          <cell r="P180" t="e">
            <v>#REF!</v>
          </cell>
        </row>
        <row r="181">
          <cell r="M181" t="e">
            <v>#REF!</v>
          </cell>
          <cell r="N181" t="e">
            <v>#REF!</v>
          </cell>
          <cell r="O181" t="e">
            <v>#REF!</v>
          </cell>
          <cell r="P181" t="e">
            <v>#REF!</v>
          </cell>
        </row>
        <row r="182">
          <cell r="M182" t="e">
            <v>#REF!</v>
          </cell>
          <cell r="N182" t="e">
            <v>#REF!</v>
          </cell>
          <cell r="O182" t="e">
            <v>#REF!</v>
          </cell>
          <cell r="P182" t="e">
            <v>#REF!</v>
          </cell>
        </row>
        <row r="183">
          <cell r="M183" t="e">
            <v>#REF!</v>
          </cell>
          <cell r="N183" t="e">
            <v>#REF!</v>
          </cell>
          <cell r="O183" t="e">
            <v>#REF!</v>
          </cell>
          <cell r="P183" t="e">
            <v>#REF!</v>
          </cell>
        </row>
        <row r="184">
          <cell r="M184" t="e">
            <v>#REF!</v>
          </cell>
          <cell r="N184" t="e">
            <v>#REF!</v>
          </cell>
          <cell r="O184" t="e">
            <v>#REF!</v>
          </cell>
          <cell r="P184" t="e">
            <v>#REF!</v>
          </cell>
        </row>
        <row r="185">
          <cell r="M185" t="e">
            <v>#REF!</v>
          </cell>
          <cell r="N185" t="e">
            <v>#REF!</v>
          </cell>
          <cell r="O185" t="e">
            <v>#REF!</v>
          </cell>
          <cell r="P185" t="e">
            <v>#REF!</v>
          </cell>
        </row>
        <row r="186">
          <cell r="M186" t="e">
            <v>#REF!</v>
          </cell>
          <cell r="N186" t="e">
            <v>#REF!</v>
          </cell>
          <cell r="O186" t="e">
            <v>#REF!</v>
          </cell>
          <cell r="P186" t="e">
            <v>#REF!</v>
          </cell>
        </row>
        <row r="187">
          <cell r="M187" t="e">
            <v>#REF!</v>
          </cell>
          <cell r="N187" t="e">
            <v>#REF!</v>
          </cell>
          <cell r="O187" t="e">
            <v>#REF!</v>
          </cell>
          <cell r="P187" t="e">
            <v>#REF!</v>
          </cell>
        </row>
        <row r="188">
          <cell r="M188" t="e">
            <v>#REF!</v>
          </cell>
          <cell r="N188" t="e">
            <v>#REF!</v>
          </cell>
          <cell r="O188" t="e">
            <v>#REF!</v>
          </cell>
          <cell r="P188" t="e">
            <v>#REF!</v>
          </cell>
        </row>
        <row r="189">
          <cell r="M189" t="e">
            <v>#REF!</v>
          </cell>
          <cell r="N189" t="e">
            <v>#REF!</v>
          </cell>
          <cell r="O189" t="e">
            <v>#REF!</v>
          </cell>
          <cell r="P189" t="e">
            <v>#REF!</v>
          </cell>
        </row>
        <row r="190">
          <cell r="M190" t="e">
            <v>#REF!</v>
          </cell>
          <cell r="N190" t="e">
            <v>#REF!</v>
          </cell>
          <cell r="O190" t="e">
            <v>#REF!</v>
          </cell>
          <cell r="P190" t="e">
            <v>#REF!</v>
          </cell>
        </row>
        <row r="191">
          <cell r="M191" t="e">
            <v>#REF!</v>
          </cell>
          <cell r="N191" t="e">
            <v>#REF!</v>
          </cell>
          <cell r="O191" t="e">
            <v>#REF!</v>
          </cell>
          <cell r="P191" t="e">
            <v>#REF!</v>
          </cell>
        </row>
        <row r="192">
          <cell r="M192" t="e">
            <v>#REF!</v>
          </cell>
          <cell r="N192" t="e">
            <v>#REF!</v>
          </cell>
          <cell r="O192" t="e">
            <v>#REF!</v>
          </cell>
          <cell r="P192" t="e">
            <v>#REF!</v>
          </cell>
        </row>
        <row r="193">
          <cell r="M193" t="e">
            <v>#REF!</v>
          </cell>
          <cell r="N193" t="e">
            <v>#REF!</v>
          </cell>
          <cell r="O193" t="e">
            <v>#REF!</v>
          </cell>
          <cell r="P193" t="e">
            <v>#REF!</v>
          </cell>
        </row>
        <row r="194">
          <cell r="M194" t="e">
            <v>#REF!</v>
          </cell>
          <cell r="N194" t="e">
            <v>#REF!</v>
          </cell>
          <cell r="O194" t="e">
            <v>#REF!</v>
          </cell>
          <cell r="P194" t="e">
            <v>#REF!</v>
          </cell>
        </row>
        <row r="195">
          <cell r="M195" t="e">
            <v>#REF!</v>
          </cell>
          <cell r="N195" t="e">
            <v>#REF!</v>
          </cell>
          <cell r="O195" t="e">
            <v>#REF!</v>
          </cell>
          <cell r="P195" t="e">
            <v>#REF!</v>
          </cell>
        </row>
        <row r="196">
          <cell r="M196" t="e">
            <v>#REF!</v>
          </cell>
          <cell r="N196" t="e">
            <v>#REF!</v>
          </cell>
          <cell r="O196" t="e">
            <v>#REF!</v>
          </cell>
          <cell r="P196" t="e">
            <v>#REF!</v>
          </cell>
        </row>
        <row r="197">
          <cell r="M197" t="e">
            <v>#REF!</v>
          </cell>
          <cell r="N197" t="e">
            <v>#REF!</v>
          </cell>
          <cell r="O197" t="e">
            <v>#REF!</v>
          </cell>
          <cell r="P197" t="e">
            <v>#REF!</v>
          </cell>
        </row>
        <row r="198">
          <cell r="M198" t="e">
            <v>#REF!</v>
          </cell>
          <cell r="N198" t="e">
            <v>#REF!</v>
          </cell>
          <cell r="O198" t="e">
            <v>#REF!</v>
          </cell>
          <cell r="P198" t="e">
            <v>#REF!</v>
          </cell>
        </row>
        <row r="199">
          <cell r="M199" t="e">
            <v>#REF!</v>
          </cell>
          <cell r="N199" t="e">
            <v>#REF!</v>
          </cell>
          <cell r="O199" t="e">
            <v>#REF!</v>
          </cell>
          <cell r="P199" t="e">
            <v>#REF!</v>
          </cell>
        </row>
        <row r="200">
          <cell r="M200" t="e">
            <v>#REF!</v>
          </cell>
          <cell r="N200" t="e">
            <v>#REF!</v>
          </cell>
          <cell r="O200" t="e">
            <v>#REF!</v>
          </cell>
          <cell r="P200" t="e">
            <v>#REF!</v>
          </cell>
        </row>
        <row r="201">
          <cell r="M201" t="e">
            <v>#REF!</v>
          </cell>
          <cell r="N201" t="e">
            <v>#REF!</v>
          </cell>
          <cell r="O201" t="e">
            <v>#REF!</v>
          </cell>
          <cell r="P201" t="e">
            <v>#REF!</v>
          </cell>
        </row>
        <row r="202">
          <cell r="M202" t="e">
            <v>#REF!</v>
          </cell>
          <cell r="N202" t="e">
            <v>#REF!</v>
          </cell>
          <cell r="O202" t="e">
            <v>#REF!</v>
          </cell>
          <cell r="P202" t="e">
            <v>#REF!</v>
          </cell>
        </row>
        <row r="203">
          <cell r="M203" t="e">
            <v>#REF!</v>
          </cell>
          <cell r="N203" t="e">
            <v>#REF!</v>
          </cell>
          <cell r="O203" t="e">
            <v>#REF!</v>
          </cell>
          <cell r="P203" t="e">
            <v>#REF!</v>
          </cell>
        </row>
      </sheetData>
      <sheetData sheetId="25" refreshError="1"/>
      <sheetData sheetId="26" refreshError="1"/>
      <sheetData sheetId="27" refreshError="1"/>
      <sheetData sheetId="28">
        <row r="1">
          <cell r="G1" t="str">
            <v>num</v>
          </cell>
          <cell r="I1" t="str">
            <v>OT1LIST</v>
          </cell>
        </row>
        <row r="2">
          <cell r="A2" t="str">
            <v>AGENCY ASSIST</v>
          </cell>
          <cell r="D2" t="str">
            <v>Probationary Trooper</v>
          </cell>
          <cell r="G2">
            <v>1</v>
          </cell>
          <cell r="L2" t="str">
            <v>JANUARY</v>
          </cell>
          <cell r="S2" t="str">
            <v>Commerical</v>
          </cell>
          <cell r="T2" t="str">
            <v>Gas</v>
          </cell>
        </row>
        <row r="3">
          <cell r="A3" t="str">
            <v>MOTORIST ASSIST</v>
          </cell>
          <cell r="D3" t="str">
            <v>Trooper I</v>
          </cell>
          <cell r="G3">
            <v>2</v>
          </cell>
          <cell r="L3" t="str">
            <v>FEBRUARY</v>
          </cell>
          <cell r="S3" t="str">
            <v>Internal (DPS)</v>
          </cell>
          <cell r="T3" t="str">
            <v>Diesel</v>
          </cell>
        </row>
        <row r="4">
          <cell r="A4" t="str">
            <v>CRASH INVESTIGATION</v>
          </cell>
          <cell r="D4" t="str">
            <v>Trooper II</v>
          </cell>
          <cell r="G4" t="str">
            <v/>
          </cell>
          <cell r="L4" t="str">
            <v>MARCH</v>
          </cell>
          <cell r="S4" t="str">
            <v>Inter-Agency</v>
          </cell>
          <cell r="T4" t="str">
            <v>E85</v>
          </cell>
        </row>
        <row r="5">
          <cell r="A5" t="str">
            <v>CRASH TIME</v>
          </cell>
          <cell r="D5" t="str">
            <v>Trooper III</v>
          </cell>
          <cell r="G5" t="str">
            <v/>
          </cell>
          <cell r="L5" t="str">
            <v>APRIL</v>
          </cell>
        </row>
        <row r="6">
          <cell r="A6" t="str">
            <v>CRIMINAL TIME</v>
          </cell>
          <cell r="D6" t="str">
            <v>Trooper IV</v>
          </cell>
          <cell r="G6" t="str">
            <v/>
          </cell>
          <cell r="L6" t="str">
            <v>MAY</v>
          </cell>
        </row>
        <row r="7">
          <cell r="A7" t="str">
            <v>DWI</v>
          </cell>
          <cell r="D7" t="str">
            <v>Trooper V</v>
          </cell>
          <cell r="G7" t="str">
            <v/>
          </cell>
          <cell r="L7" t="str">
            <v>JUNE</v>
          </cell>
        </row>
        <row r="8">
          <cell r="A8" t="str">
            <v>CRIMINAL (M)</v>
          </cell>
          <cell r="D8" t="str">
            <v>Senior Trooper</v>
          </cell>
          <cell r="L8" t="str">
            <v>JULY</v>
          </cell>
        </row>
        <row r="9">
          <cell r="A9" t="str">
            <v>CRIMINAL (F)</v>
          </cell>
          <cell r="D9" t="str">
            <v>Corporal I</v>
          </cell>
          <cell r="L9" t="str">
            <v>AUGUST</v>
          </cell>
        </row>
        <row r="10">
          <cell r="A10" t="str">
            <v>FUGITIVE (M)</v>
          </cell>
          <cell r="D10" t="str">
            <v>Corporal II</v>
          </cell>
          <cell r="L10" t="str">
            <v>SEPTEMBER</v>
          </cell>
        </row>
        <row r="11">
          <cell r="A11" t="str">
            <v>FUGITIVE (F)</v>
          </cell>
          <cell r="D11" t="str">
            <v>Corporal III</v>
          </cell>
          <cell r="L11" t="str">
            <v>OCTOBER</v>
          </cell>
        </row>
        <row r="12">
          <cell r="D12" t="str">
            <v>Corporal IV</v>
          </cell>
          <cell r="L12" t="str">
            <v>NOVEMBER</v>
          </cell>
        </row>
        <row r="13">
          <cell r="D13" t="str">
            <v>Corporal V</v>
          </cell>
          <cell r="L13" t="str">
            <v>DECEMBER</v>
          </cell>
        </row>
        <row r="14">
          <cell r="D14" t="str">
            <v>Senior Corporal</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ables/table1.xml><?xml version="1.0" encoding="utf-8"?>
<table xmlns="http://schemas.openxmlformats.org/spreadsheetml/2006/main" id="1" name="OTCW" displayName="OTCW" ref="B2:G80" totalsRowShown="0" headerRowDxfId="10" dataDxfId="8" headerRowBorderDxfId="9" tableBorderDxfId="7" totalsRowBorderDxfId="6">
  <autoFilter ref="B2:G80"/>
  <tableColumns count="6">
    <tableColumn id="1" name="EEP              (1st 12 HRs)" dataDxfId="5"/>
    <tableColumn id="2" name="EEP                       (13 HRs &amp; More)" dataDxfId="4"/>
    <tableColumn id="3" name="STEP Comp" dataDxfId="3"/>
    <tableColumn id="4" name="STEP IDM" dataDxfId="2"/>
    <tableColumn id="5" name="Work Zone" dataDxfId="1"/>
    <tableColumn id="6" name="CVE Ag O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H58"/>
  <sheetViews>
    <sheetView tabSelected="1" zoomScaleNormal="100" zoomScaleSheetLayoutView="99" workbookViewId="0">
      <selection activeCell="G4" sqref="G4"/>
    </sheetView>
  </sheetViews>
  <sheetFormatPr defaultColWidth="9.140625" defaultRowHeight="15" x14ac:dyDescent="0.25"/>
  <cols>
    <col min="1" max="1" width="23.85546875" style="2" customWidth="1"/>
    <col min="2" max="2" width="10.140625" style="2" customWidth="1"/>
    <col min="3" max="4" width="6.7109375" style="2" customWidth="1"/>
    <col min="5" max="5" width="12.85546875" style="314" customWidth="1"/>
    <col min="6" max="6" width="9.28515625" style="2" customWidth="1"/>
    <col min="7" max="7" width="8.7109375" style="2" customWidth="1"/>
    <col min="8" max="8" width="12.85546875" style="314" customWidth="1"/>
    <col min="9" max="9" width="9.28515625" style="2" customWidth="1"/>
    <col min="10" max="10" width="8.7109375" style="2" customWidth="1"/>
    <col min="11" max="11" width="12.85546875" style="314" customWidth="1"/>
    <col min="12" max="12" width="3.42578125" style="2" customWidth="1"/>
    <col min="13" max="13" width="2.7109375" style="2" customWidth="1"/>
    <col min="14" max="14" width="3.42578125" style="2" customWidth="1"/>
    <col min="15" max="15" width="8.7109375" style="2" customWidth="1"/>
    <col min="16" max="17" width="9.140625" style="2" customWidth="1"/>
    <col min="18" max="18" width="13.28515625" style="2" hidden="1" customWidth="1"/>
    <col min="19" max="34" width="9.140625" style="2" customWidth="1"/>
    <col min="35" max="16384" width="9.140625" style="2"/>
  </cols>
  <sheetData>
    <row r="1" spans="1:34" ht="23.25" x14ac:dyDescent="0.35">
      <c r="A1" s="354" t="s">
        <v>0</v>
      </c>
      <c r="B1" s="354"/>
      <c r="C1" s="354"/>
      <c r="D1" s="354"/>
      <c r="E1" s="354"/>
      <c r="F1" s="354"/>
      <c r="G1" s="354"/>
      <c r="H1" s="354"/>
      <c r="I1" s="354"/>
      <c r="J1" s="354"/>
      <c r="K1" s="354"/>
      <c r="L1" s="354"/>
      <c r="M1" s="354"/>
      <c r="N1" s="354"/>
      <c r="O1" s="1"/>
      <c r="P1" s="1"/>
      <c r="Q1" s="1"/>
      <c r="R1" s="1"/>
      <c r="S1" s="1"/>
      <c r="T1" s="1"/>
      <c r="U1" s="1"/>
      <c r="V1" s="1"/>
      <c r="W1" s="1"/>
      <c r="X1" s="1"/>
      <c r="Y1" s="1"/>
      <c r="Z1" s="1"/>
      <c r="AA1" s="1"/>
      <c r="AB1" s="1"/>
      <c r="AC1" s="1"/>
      <c r="AD1" s="1"/>
      <c r="AE1" s="1"/>
      <c r="AF1" s="1"/>
      <c r="AG1" s="1"/>
      <c r="AH1" s="1"/>
    </row>
    <row r="2" spans="1:34" ht="23.25" x14ac:dyDescent="0.35">
      <c r="A2" s="354" t="s">
        <v>1</v>
      </c>
      <c r="B2" s="354"/>
      <c r="C2" s="354"/>
      <c r="D2" s="354"/>
      <c r="E2" s="354"/>
      <c r="F2" s="354"/>
      <c r="G2" s="354"/>
      <c r="H2" s="354"/>
      <c r="I2" s="354"/>
      <c r="J2" s="354"/>
      <c r="K2" s="354"/>
      <c r="L2" s="354"/>
      <c r="M2" s="354"/>
      <c r="N2" s="354"/>
      <c r="O2" s="1"/>
      <c r="P2" s="1"/>
      <c r="Q2" s="1"/>
      <c r="R2" s="1"/>
      <c r="S2" s="1"/>
      <c r="T2" s="1"/>
      <c r="U2" s="1"/>
      <c r="V2" s="1"/>
      <c r="W2" s="1"/>
      <c r="X2" s="1"/>
      <c r="Y2" s="1"/>
      <c r="Z2" s="1"/>
      <c r="AA2" s="1"/>
      <c r="AB2" s="1"/>
      <c r="AC2" s="1"/>
      <c r="AD2" s="1"/>
      <c r="AE2" s="1"/>
      <c r="AF2" s="1"/>
      <c r="AG2" s="1"/>
      <c r="AH2" s="1"/>
    </row>
    <row r="3" spans="1:34" ht="12.75" customHeight="1" x14ac:dyDescent="0.25">
      <c r="A3" s="3"/>
      <c r="B3" s="3"/>
      <c r="C3" s="3"/>
      <c r="D3" s="3"/>
      <c r="E3" s="306"/>
      <c r="F3" s="3"/>
      <c r="G3" s="3"/>
      <c r="H3" s="306"/>
      <c r="I3" s="3"/>
      <c r="J3" s="3"/>
      <c r="K3" s="317" t="s">
        <v>2</v>
      </c>
      <c r="L3" s="25">
        <v>1</v>
      </c>
      <c r="M3" s="3" t="s">
        <v>3</v>
      </c>
      <c r="N3" s="4">
        <v>1</v>
      </c>
      <c r="O3" s="1"/>
      <c r="P3" s="1"/>
      <c r="Q3" s="1"/>
      <c r="R3" s="217" t="s">
        <v>4</v>
      </c>
      <c r="S3" s="1"/>
      <c r="T3" s="1"/>
      <c r="U3" s="1"/>
      <c r="V3" s="1"/>
      <c r="W3" s="1"/>
      <c r="X3" s="1"/>
      <c r="Y3" s="1"/>
      <c r="Z3" s="1"/>
      <c r="AA3" s="1"/>
      <c r="AB3" s="1"/>
      <c r="AC3" s="1"/>
      <c r="AD3" s="1"/>
      <c r="AE3" s="1"/>
      <c r="AF3" s="1"/>
      <c r="AG3" s="1"/>
      <c r="AH3" s="1"/>
    </row>
    <row r="4" spans="1:34" x14ac:dyDescent="0.25">
      <c r="A4" s="5" t="s">
        <v>5</v>
      </c>
      <c r="B4" s="6"/>
      <c r="C4" s="4"/>
      <c r="D4" s="31"/>
      <c r="E4" s="306"/>
      <c r="F4" s="30" t="s">
        <v>13</v>
      </c>
      <c r="G4" s="28"/>
      <c r="H4" s="307"/>
      <c r="I4" s="3"/>
      <c r="J4" s="3"/>
      <c r="K4" s="306"/>
      <c r="L4" s="3"/>
      <c r="M4" s="3"/>
      <c r="N4" s="3"/>
      <c r="O4" s="1"/>
      <c r="P4" s="1"/>
      <c r="Q4" s="1"/>
      <c r="R4" s="19" t="s">
        <v>7</v>
      </c>
      <c r="S4" s="1"/>
      <c r="T4" s="1"/>
      <c r="U4" s="1"/>
      <c r="V4" s="1"/>
      <c r="W4" s="1"/>
      <c r="X4" s="1"/>
      <c r="Y4" s="1"/>
      <c r="Z4" s="1"/>
      <c r="AA4" s="1"/>
      <c r="AB4" s="1"/>
      <c r="AC4" s="1"/>
      <c r="AD4" s="1"/>
      <c r="AE4" s="1"/>
      <c r="AF4" s="1"/>
      <c r="AG4" s="1"/>
      <c r="AH4" s="1"/>
    </row>
    <row r="5" spans="1:34" ht="13.5" customHeight="1" x14ac:dyDescent="0.25">
      <c r="A5" s="3"/>
      <c r="B5" s="7" t="s">
        <v>4</v>
      </c>
      <c r="C5" s="7" t="s">
        <v>8</v>
      </c>
      <c r="D5" s="9"/>
      <c r="E5" s="315"/>
      <c r="F5" s="8"/>
      <c r="G5" s="8"/>
      <c r="H5" s="308"/>
      <c r="I5" s="3"/>
      <c r="J5" s="3"/>
      <c r="K5" s="306"/>
      <c r="L5" s="3"/>
      <c r="M5" s="3"/>
      <c r="N5" s="3"/>
      <c r="O5" s="1"/>
      <c r="P5" s="1"/>
      <c r="Q5" s="1"/>
      <c r="R5" s="19" t="s">
        <v>9</v>
      </c>
      <c r="S5" s="1"/>
      <c r="T5" s="1"/>
      <c r="U5" s="1"/>
      <c r="V5" s="1"/>
      <c r="W5" s="1"/>
      <c r="X5" s="1"/>
      <c r="Y5" s="1"/>
      <c r="Z5" s="1"/>
      <c r="AA5" s="1"/>
      <c r="AB5" s="1"/>
      <c r="AC5" s="1"/>
      <c r="AD5" s="1"/>
      <c r="AE5" s="1"/>
      <c r="AF5" s="1"/>
      <c r="AG5" s="1"/>
      <c r="AH5" s="1"/>
    </row>
    <row r="6" spans="1:34" ht="12" customHeight="1" thickBot="1" x14ac:dyDescent="0.3">
      <c r="A6" s="3"/>
      <c r="B6" s="3"/>
      <c r="C6" s="3"/>
      <c r="D6" s="3"/>
      <c r="E6" s="316"/>
      <c r="F6" s="3"/>
      <c r="G6" s="3"/>
      <c r="H6" s="306"/>
      <c r="I6" s="3"/>
      <c r="J6" s="3"/>
      <c r="K6" s="306"/>
      <c r="L6" s="3"/>
      <c r="M6" s="3"/>
      <c r="N6" s="3"/>
      <c r="O6" s="1"/>
      <c r="P6" s="1"/>
      <c r="Q6" s="1"/>
      <c r="R6" s="19" t="s">
        <v>10</v>
      </c>
      <c r="S6" s="1"/>
      <c r="T6" s="1"/>
      <c r="U6" s="1"/>
      <c r="V6" s="1"/>
      <c r="W6" s="1"/>
      <c r="X6" s="1"/>
      <c r="Y6" s="1"/>
      <c r="Z6" s="1"/>
      <c r="AA6" s="1"/>
      <c r="AB6" s="1"/>
      <c r="AC6" s="1"/>
      <c r="AD6" s="1"/>
      <c r="AE6" s="1"/>
      <c r="AF6" s="1"/>
      <c r="AG6" s="1"/>
      <c r="AH6" s="1"/>
    </row>
    <row r="7" spans="1:34" ht="15.6" customHeight="1" x14ac:dyDescent="0.25">
      <c r="A7" s="3"/>
      <c r="B7" s="3"/>
      <c r="C7" s="3"/>
      <c r="D7" s="3"/>
      <c r="E7" s="355" t="s">
        <v>477</v>
      </c>
      <c r="F7" s="356"/>
      <c r="G7" s="357"/>
      <c r="H7" s="355" t="s">
        <v>478</v>
      </c>
      <c r="I7" s="356"/>
      <c r="J7" s="357"/>
      <c r="K7" s="355" t="s">
        <v>479</v>
      </c>
      <c r="L7" s="356"/>
      <c r="M7" s="356"/>
      <c r="N7" s="356"/>
      <c r="O7" s="357"/>
      <c r="P7" s="1"/>
      <c r="Q7" s="1"/>
      <c r="R7" s="215" t="s">
        <v>27</v>
      </c>
      <c r="S7" s="1"/>
      <c r="T7" s="1"/>
      <c r="U7" s="1"/>
      <c r="V7" s="1"/>
      <c r="W7" s="1"/>
      <c r="X7" s="1"/>
      <c r="Y7" s="1"/>
      <c r="Z7" s="1"/>
      <c r="AA7" s="1"/>
      <c r="AB7" s="1"/>
      <c r="AC7" s="1"/>
      <c r="AD7" s="1"/>
      <c r="AE7" s="1"/>
      <c r="AF7" s="1"/>
      <c r="AG7" s="1"/>
      <c r="AH7" s="1"/>
    </row>
    <row r="8" spans="1:34" ht="26.25" customHeight="1" x14ac:dyDescent="0.25">
      <c r="A8" s="358" t="s">
        <v>11</v>
      </c>
      <c r="B8" s="359" t="s">
        <v>104</v>
      </c>
      <c r="C8" s="360"/>
      <c r="D8" s="361"/>
      <c r="E8" s="352" t="s">
        <v>480</v>
      </c>
      <c r="F8" s="353" t="s">
        <v>14</v>
      </c>
      <c r="G8" s="351" t="s">
        <v>15</v>
      </c>
      <c r="H8" s="352" t="s">
        <v>480</v>
      </c>
      <c r="I8" s="353" t="s">
        <v>14</v>
      </c>
      <c r="J8" s="351" t="s">
        <v>15</v>
      </c>
      <c r="K8" s="352" t="s">
        <v>480</v>
      </c>
      <c r="L8" s="353" t="s">
        <v>14</v>
      </c>
      <c r="M8" s="353"/>
      <c r="N8" s="353"/>
      <c r="O8" s="365" t="s">
        <v>15</v>
      </c>
      <c r="P8" s="1"/>
      <c r="Q8" s="1"/>
      <c r="R8" s="215" t="s">
        <v>16</v>
      </c>
      <c r="S8" s="1"/>
      <c r="T8" s="1"/>
      <c r="U8" s="1"/>
      <c r="V8" s="1"/>
      <c r="W8" s="1"/>
      <c r="X8" s="1"/>
      <c r="Y8" s="1"/>
      <c r="Z8" s="1"/>
      <c r="AA8" s="1"/>
      <c r="AB8" s="1"/>
      <c r="AC8" s="1"/>
      <c r="AD8" s="1"/>
      <c r="AE8" s="1"/>
      <c r="AF8" s="1"/>
      <c r="AG8" s="1"/>
      <c r="AH8" s="1"/>
    </row>
    <row r="9" spans="1:34" ht="26.25" customHeight="1" x14ac:dyDescent="0.25">
      <c r="A9" s="358"/>
      <c r="B9" s="362"/>
      <c r="C9" s="363"/>
      <c r="D9" s="364"/>
      <c r="E9" s="352"/>
      <c r="F9" s="353"/>
      <c r="G9" s="351"/>
      <c r="H9" s="352"/>
      <c r="I9" s="353"/>
      <c r="J9" s="351"/>
      <c r="K9" s="352"/>
      <c r="L9" s="353"/>
      <c r="M9" s="353"/>
      <c r="N9" s="353"/>
      <c r="O9" s="365"/>
      <c r="P9" s="1"/>
      <c r="Q9" s="1"/>
      <c r="R9" s="216" t="s">
        <v>6</v>
      </c>
      <c r="S9" s="1"/>
      <c r="T9" s="1"/>
      <c r="U9" s="1"/>
      <c r="V9" s="1"/>
      <c r="W9" s="1"/>
      <c r="X9" s="1"/>
      <c r="Y9" s="1"/>
      <c r="Z9" s="1"/>
      <c r="AA9" s="1"/>
      <c r="AB9" s="1"/>
      <c r="AC9" s="1"/>
      <c r="AD9" s="1"/>
      <c r="AE9" s="1"/>
      <c r="AF9" s="1"/>
      <c r="AG9" s="1"/>
      <c r="AH9" s="1"/>
    </row>
    <row r="10" spans="1:34" ht="18" customHeight="1" x14ac:dyDescent="0.25">
      <c r="A10" s="10"/>
      <c r="B10" s="343"/>
      <c r="C10" s="344"/>
      <c r="D10" s="345"/>
      <c r="E10" s="305"/>
      <c r="F10" s="11"/>
      <c r="G10" s="20">
        <f>F10*1.5</f>
        <v>0</v>
      </c>
      <c r="H10" s="309"/>
      <c r="I10" s="11"/>
      <c r="J10" s="20">
        <f>I10*1.5</f>
        <v>0</v>
      </c>
      <c r="K10" s="322"/>
      <c r="L10" s="346"/>
      <c r="M10" s="346"/>
      <c r="N10" s="346"/>
      <c r="O10" s="12">
        <f>L10*1.5</f>
        <v>0</v>
      </c>
      <c r="P10" s="1"/>
      <c r="Q10" s="29"/>
      <c r="R10" s="19" t="s">
        <v>17</v>
      </c>
      <c r="S10" s="1"/>
      <c r="T10" s="1"/>
      <c r="U10" s="1"/>
      <c r="V10" s="1"/>
      <c r="W10" s="1"/>
      <c r="X10" s="1"/>
      <c r="Y10" s="1"/>
      <c r="Z10" s="1"/>
      <c r="AA10" s="1"/>
      <c r="AB10" s="1"/>
      <c r="AC10" s="1"/>
      <c r="AD10" s="1"/>
      <c r="AE10" s="1"/>
      <c r="AF10" s="1"/>
      <c r="AG10" s="1"/>
      <c r="AH10" s="1"/>
    </row>
    <row r="11" spans="1:34" ht="18" customHeight="1" x14ac:dyDescent="0.25">
      <c r="A11" s="10"/>
      <c r="B11" s="343"/>
      <c r="C11" s="344"/>
      <c r="D11" s="345"/>
      <c r="E11" s="305"/>
      <c r="F11" s="11"/>
      <c r="G11" s="20">
        <f t="shared" ref="G11:G28" si="0">F11*1.5</f>
        <v>0</v>
      </c>
      <c r="H11" s="310"/>
      <c r="I11" s="13"/>
      <c r="J11" s="20">
        <f t="shared" ref="J11:J28" si="1">I11*1.5</f>
        <v>0</v>
      </c>
      <c r="K11" s="310"/>
      <c r="L11" s="346"/>
      <c r="M11" s="346"/>
      <c r="N11" s="346"/>
      <c r="O11" s="12">
        <f t="shared" ref="O11:O28" si="2">L11*1.5</f>
        <v>0</v>
      </c>
      <c r="P11" s="1"/>
      <c r="Q11" s="1"/>
      <c r="R11" s="19" t="s">
        <v>18</v>
      </c>
      <c r="S11" s="1"/>
      <c r="T11" s="1"/>
      <c r="U11" s="1"/>
      <c r="V11" s="1"/>
      <c r="W11" s="1"/>
      <c r="X11" s="1"/>
      <c r="Y11" s="1"/>
      <c r="Z11" s="1"/>
      <c r="AA11" s="1"/>
      <c r="AB11" s="1"/>
      <c r="AC11" s="1"/>
      <c r="AD11" s="1"/>
      <c r="AE11" s="1"/>
      <c r="AF11" s="1"/>
      <c r="AG11" s="1"/>
      <c r="AH11" s="1"/>
    </row>
    <row r="12" spans="1:34" ht="18" customHeight="1" x14ac:dyDescent="0.25">
      <c r="A12" s="10"/>
      <c r="B12" s="343"/>
      <c r="C12" s="344"/>
      <c r="D12" s="345"/>
      <c r="E12" s="305"/>
      <c r="F12" s="11"/>
      <c r="G12" s="20">
        <f t="shared" si="0"/>
        <v>0</v>
      </c>
      <c r="H12" s="305"/>
      <c r="I12" s="11"/>
      <c r="J12" s="20">
        <f t="shared" si="1"/>
        <v>0</v>
      </c>
      <c r="K12" s="310"/>
      <c r="L12" s="346"/>
      <c r="M12" s="346"/>
      <c r="N12" s="346"/>
      <c r="O12" s="12">
        <f t="shared" si="2"/>
        <v>0</v>
      </c>
      <c r="P12" s="1"/>
      <c r="Q12" s="1"/>
      <c r="R12" s="19" t="s">
        <v>19</v>
      </c>
      <c r="S12" s="1"/>
      <c r="T12" s="1"/>
      <c r="U12" s="1"/>
      <c r="V12" s="1"/>
      <c r="W12" s="1"/>
      <c r="X12" s="1"/>
      <c r="Y12" s="1"/>
      <c r="Z12" s="1"/>
      <c r="AA12" s="1"/>
      <c r="AB12" s="1"/>
      <c r="AC12" s="1"/>
      <c r="AD12" s="1"/>
      <c r="AE12" s="1"/>
      <c r="AF12" s="1"/>
      <c r="AG12" s="1"/>
      <c r="AH12" s="1"/>
    </row>
    <row r="13" spans="1:34" ht="18" customHeight="1" x14ac:dyDescent="0.25">
      <c r="A13" s="10"/>
      <c r="B13" s="343"/>
      <c r="C13" s="344"/>
      <c r="D13" s="345"/>
      <c r="E13" s="305"/>
      <c r="F13" s="11"/>
      <c r="G13" s="20">
        <f t="shared" si="0"/>
        <v>0</v>
      </c>
      <c r="H13" s="305"/>
      <c r="I13" s="11"/>
      <c r="J13" s="20">
        <f t="shared" si="1"/>
        <v>0</v>
      </c>
      <c r="K13" s="310"/>
      <c r="L13" s="346"/>
      <c r="M13" s="346"/>
      <c r="N13" s="346"/>
      <c r="O13" s="12">
        <f t="shared" si="2"/>
        <v>0</v>
      </c>
      <c r="P13" s="1"/>
      <c r="Q13" s="1"/>
      <c r="R13" s="19" t="s">
        <v>20</v>
      </c>
      <c r="S13" s="1"/>
      <c r="T13" s="1"/>
      <c r="U13" s="1"/>
      <c r="V13" s="1"/>
      <c r="W13" s="1"/>
      <c r="X13" s="1"/>
      <c r="Y13" s="1"/>
      <c r="Z13" s="1"/>
      <c r="AA13" s="1"/>
      <c r="AB13" s="1"/>
      <c r="AC13" s="1"/>
      <c r="AD13" s="1"/>
      <c r="AE13" s="1"/>
      <c r="AF13" s="1"/>
      <c r="AG13" s="1"/>
      <c r="AH13" s="1"/>
    </row>
    <row r="14" spans="1:34" ht="18" customHeight="1" x14ac:dyDescent="0.25">
      <c r="A14" s="10"/>
      <c r="B14" s="343"/>
      <c r="C14" s="344"/>
      <c r="D14" s="345"/>
      <c r="E14" s="305"/>
      <c r="F14" s="11"/>
      <c r="G14" s="20">
        <f t="shared" si="0"/>
        <v>0</v>
      </c>
      <c r="H14" s="305"/>
      <c r="I14" s="11"/>
      <c r="J14" s="20">
        <f t="shared" si="1"/>
        <v>0</v>
      </c>
      <c r="K14" s="310"/>
      <c r="L14" s="346"/>
      <c r="M14" s="346"/>
      <c r="N14" s="346"/>
      <c r="O14" s="12">
        <f t="shared" si="2"/>
        <v>0</v>
      </c>
      <c r="P14" s="1"/>
      <c r="Q14" s="1"/>
      <c r="R14" s="19" t="s">
        <v>21</v>
      </c>
      <c r="S14" s="1"/>
      <c r="T14" s="1"/>
      <c r="U14" s="1"/>
      <c r="V14" s="1"/>
      <c r="W14" s="1"/>
      <c r="X14" s="1"/>
      <c r="Y14" s="1"/>
      <c r="Z14" s="1"/>
      <c r="AA14" s="1"/>
      <c r="AB14" s="1"/>
      <c r="AC14" s="1"/>
      <c r="AD14" s="1"/>
      <c r="AE14" s="1"/>
      <c r="AF14" s="1"/>
      <c r="AG14" s="1"/>
      <c r="AH14" s="1"/>
    </row>
    <row r="15" spans="1:34" ht="18" customHeight="1" x14ac:dyDescent="0.25">
      <c r="A15" s="10"/>
      <c r="B15" s="343"/>
      <c r="C15" s="344"/>
      <c r="D15" s="345"/>
      <c r="E15" s="305"/>
      <c r="F15" s="11"/>
      <c r="G15" s="20">
        <f t="shared" si="0"/>
        <v>0</v>
      </c>
      <c r="H15" s="305"/>
      <c r="I15" s="11"/>
      <c r="J15" s="20">
        <f t="shared" si="1"/>
        <v>0</v>
      </c>
      <c r="K15" s="310"/>
      <c r="L15" s="346"/>
      <c r="M15" s="346"/>
      <c r="N15" s="346"/>
      <c r="O15" s="12">
        <f t="shared" si="2"/>
        <v>0</v>
      </c>
      <c r="P15" s="1"/>
      <c r="Q15" s="1"/>
      <c r="R15" s="19" t="s">
        <v>22</v>
      </c>
      <c r="S15" s="1"/>
      <c r="T15" s="1"/>
      <c r="U15" s="1"/>
      <c r="V15" s="1"/>
      <c r="W15" s="1"/>
      <c r="X15" s="1"/>
      <c r="Y15" s="1"/>
      <c r="Z15" s="1"/>
      <c r="AA15" s="1"/>
      <c r="AB15" s="1"/>
      <c r="AC15" s="1"/>
      <c r="AD15" s="1"/>
      <c r="AE15" s="1"/>
      <c r="AF15" s="1"/>
      <c r="AG15" s="1"/>
      <c r="AH15" s="1"/>
    </row>
    <row r="16" spans="1:34" ht="18" customHeight="1" x14ac:dyDescent="0.25">
      <c r="A16" s="10"/>
      <c r="B16" s="343"/>
      <c r="C16" s="344"/>
      <c r="D16" s="345"/>
      <c r="E16" s="305"/>
      <c r="F16" s="11"/>
      <c r="G16" s="20">
        <f t="shared" si="0"/>
        <v>0</v>
      </c>
      <c r="H16" s="305"/>
      <c r="I16" s="11"/>
      <c r="J16" s="20">
        <f t="shared" si="1"/>
        <v>0</v>
      </c>
      <c r="K16" s="310"/>
      <c r="L16" s="346"/>
      <c r="M16" s="346"/>
      <c r="N16" s="346"/>
      <c r="O16" s="12">
        <f t="shared" si="2"/>
        <v>0</v>
      </c>
      <c r="P16" s="1"/>
      <c r="Q16" s="1"/>
      <c r="R16" s="1"/>
      <c r="S16" s="1"/>
      <c r="T16" s="1"/>
      <c r="U16" s="1"/>
      <c r="V16" s="1"/>
      <c r="W16" s="1"/>
      <c r="X16" s="1"/>
      <c r="Y16" s="1"/>
      <c r="Z16" s="1"/>
      <c r="AA16" s="1"/>
      <c r="AB16" s="1"/>
      <c r="AC16" s="1"/>
      <c r="AD16" s="1"/>
      <c r="AE16" s="1"/>
      <c r="AF16" s="1"/>
      <c r="AG16" s="1"/>
      <c r="AH16" s="1"/>
    </row>
    <row r="17" spans="1:34" ht="18" customHeight="1" x14ac:dyDescent="0.25">
      <c r="A17" s="10"/>
      <c r="B17" s="343"/>
      <c r="C17" s="344"/>
      <c r="D17" s="345"/>
      <c r="E17" s="305"/>
      <c r="F17" s="11"/>
      <c r="G17" s="20">
        <f t="shared" si="0"/>
        <v>0</v>
      </c>
      <c r="H17" s="305"/>
      <c r="I17" s="11"/>
      <c r="J17" s="20">
        <f t="shared" si="1"/>
        <v>0</v>
      </c>
      <c r="K17" s="310"/>
      <c r="L17" s="346"/>
      <c r="M17" s="346"/>
      <c r="N17" s="346"/>
      <c r="O17" s="12">
        <f t="shared" si="2"/>
        <v>0</v>
      </c>
      <c r="P17" s="1"/>
      <c r="Q17" s="1"/>
      <c r="R17" s="1"/>
      <c r="S17" s="1"/>
      <c r="T17" s="1"/>
      <c r="U17" s="1"/>
      <c r="V17" s="1"/>
      <c r="W17" s="1"/>
      <c r="X17" s="1"/>
      <c r="Y17" s="1"/>
      <c r="Z17" s="1"/>
      <c r="AA17" s="1"/>
      <c r="AB17" s="1"/>
      <c r="AC17" s="1"/>
      <c r="AD17" s="1"/>
      <c r="AE17" s="1"/>
      <c r="AF17" s="1"/>
      <c r="AG17" s="1"/>
      <c r="AH17" s="1"/>
    </row>
    <row r="18" spans="1:34" ht="18" customHeight="1" x14ac:dyDescent="0.25">
      <c r="A18" s="10"/>
      <c r="B18" s="343"/>
      <c r="C18" s="344"/>
      <c r="D18" s="345"/>
      <c r="E18" s="305"/>
      <c r="F18" s="11"/>
      <c r="G18" s="20">
        <f t="shared" si="0"/>
        <v>0</v>
      </c>
      <c r="H18" s="305"/>
      <c r="I18" s="11"/>
      <c r="J18" s="20">
        <f t="shared" si="1"/>
        <v>0</v>
      </c>
      <c r="K18" s="310"/>
      <c r="L18" s="346"/>
      <c r="M18" s="346"/>
      <c r="N18" s="346"/>
      <c r="O18" s="12">
        <f t="shared" si="2"/>
        <v>0</v>
      </c>
      <c r="P18" s="1"/>
      <c r="Q18" s="1"/>
      <c r="R18" s="1"/>
      <c r="S18" s="1"/>
      <c r="T18" s="1"/>
      <c r="U18" s="1"/>
      <c r="V18" s="1"/>
      <c r="W18" s="1"/>
      <c r="X18" s="1"/>
      <c r="Y18" s="1"/>
      <c r="Z18" s="1"/>
      <c r="AA18" s="1"/>
      <c r="AB18" s="1"/>
      <c r="AC18" s="1"/>
      <c r="AD18" s="1"/>
      <c r="AE18" s="1"/>
      <c r="AF18" s="1"/>
      <c r="AG18" s="1"/>
      <c r="AH18" s="1"/>
    </row>
    <row r="19" spans="1:34" ht="18" customHeight="1" x14ac:dyDescent="0.25">
      <c r="A19" s="10"/>
      <c r="B19" s="343"/>
      <c r="C19" s="344"/>
      <c r="D19" s="345"/>
      <c r="E19" s="310"/>
      <c r="F19" s="13"/>
      <c r="G19" s="20">
        <f t="shared" si="0"/>
        <v>0</v>
      </c>
      <c r="H19" s="305"/>
      <c r="I19" s="13"/>
      <c r="J19" s="20">
        <f t="shared" si="1"/>
        <v>0</v>
      </c>
      <c r="K19" s="310"/>
      <c r="L19" s="346"/>
      <c r="M19" s="346"/>
      <c r="N19" s="346"/>
      <c r="O19" s="12">
        <f t="shared" si="2"/>
        <v>0</v>
      </c>
      <c r="P19" s="1"/>
      <c r="Q19" s="1"/>
      <c r="R19" s="1"/>
      <c r="S19" s="1"/>
      <c r="T19" s="1"/>
      <c r="U19" s="1"/>
      <c r="V19" s="1"/>
      <c r="W19" s="1"/>
      <c r="X19" s="1"/>
      <c r="Y19" s="1"/>
      <c r="Z19" s="1"/>
      <c r="AA19" s="1"/>
      <c r="AB19" s="1"/>
      <c r="AC19" s="1"/>
      <c r="AD19" s="1"/>
      <c r="AE19" s="1"/>
      <c r="AF19" s="1"/>
      <c r="AG19" s="1"/>
      <c r="AH19" s="1"/>
    </row>
    <row r="20" spans="1:34" ht="18" customHeight="1" x14ac:dyDescent="0.25">
      <c r="A20" s="14"/>
      <c r="B20" s="343"/>
      <c r="C20" s="344"/>
      <c r="D20" s="345"/>
      <c r="E20" s="310"/>
      <c r="F20" s="13"/>
      <c r="G20" s="20">
        <f t="shared" si="0"/>
        <v>0</v>
      </c>
      <c r="H20" s="310"/>
      <c r="I20" s="13"/>
      <c r="J20" s="20">
        <f t="shared" si="1"/>
        <v>0</v>
      </c>
      <c r="K20" s="310"/>
      <c r="L20" s="346"/>
      <c r="M20" s="346"/>
      <c r="N20" s="346"/>
      <c r="O20" s="12">
        <f t="shared" si="2"/>
        <v>0</v>
      </c>
      <c r="P20" s="1"/>
      <c r="Q20" s="1"/>
      <c r="R20" s="1"/>
      <c r="S20" s="1"/>
      <c r="T20" s="1"/>
      <c r="U20" s="1"/>
      <c r="V20" s="1"/>
      <c r="W20" s="1"/>
      <c r="X20" s="1"/>
      <c r="Y20" s="1"/>
      <c r="Z20" s="1"/>
      <c r="AA20" s="1"/>
      <c r="AB20" s="1"/>
      <c r="AC20" s="1"/>
      <c r="AD20" s="1"/>
      <c r="AE20" s="1"/>
      <c r="AF20" s="1"/>
      <c r="AG20" s="1"/>
      <c r="AH20" s="1"/>
    </row>
    <row r="21" spans="1:34" ht="18" customHeight="1" x14ac:dyDescent="0.25">
      <c r="A21" s="14"/>
      <c r="B21" s="343"/>
      <c r="C21" s="344"/>
      <c r="D21" s="345"/>
      <c r="E21" s="310"/>
      <c r="F21" s="13"/>
      <c r="G21" s="20">
        <f t="shared" si="0"/>
        <v>0</v>
      </c>
      <c r="H21" s="310"/>
      <c r="I21" s="13"/>
      <c r="J21" s="20">
        <f t="shared" si="1"/>
        <v>0</v>
      </c>
      <c r="K21" s="310"/>
      <c r="L21" s="346"/>
      <c r="M21" s="346"/>
      <c r="N21" s="346"/>
      <c r="O21" s="12">
        <f t="shared" si="2"/>
        <v>0</v>
      </c>
      <c r="P21" s="1"/>
      <c r="Q21" s="1"/>
      <c r="R21" s="1"/>
      <c r="S21" s="1"/>
      <c r="T21" s="1"/>
      <c r="U21" s="1"/>
      <c r="V21" s="1"/>
      <c r="W21" s="1"/>
      <c r="X21" s="1"/>
      <c r="Y21" s="1"/>
      <c r="Z21" s="1"/>
      <c r="AA21" s="1"/>
      <c r="AB21" s="1"/>
      <c r="AC21" s="1"/>
      <c r="AD21" s="1"/>
      <c r="AE21" s="1"/>
      <c r="AF21" s="1"/>
      <c r="AG21" s="1"/>
      <c r="AH21" s="1"/>
    </row>
    <row r="22" spans="1:34" ht="18" customHeight="1" x14ac:dyDescent="0.25">
      <c r="A22" s="14"/>
      <c r="B22" s="343"/>
      <c r="C22" s="344"/>
      <c r="D22" s="345"/>
      <c r="E22" s="310"/>
      <c r="F22" s="13"/>
      <c r="G22" s="20">
        <f t="shared" si="0"/>
        <v>0</v>
      </c>
      <c r="H22" s="310"/>
      <c r="I22" s="13"/>
      <c r="J22" s="20">
        <f t="shared" si="1"/>
        <v>0</v>
      </c>
      <c r="K22" s="310"/>
      <c r="L22" s="346"/>
      <c r="M22" s="346"/>
      <c r="N22" s="346"/>
      <c r="O22" s="12">
        <f t="shared" si="2"/>
        <v>0</v>
      </c>
      <c r="P22" s="1"/>
      <c r="Q22" s="1"/>
      <c r="R22" s="1"/>
      <c r="S22" s="1"/>
      <c r="T22" s="1"/>
      <c r="U22" s="1"/>
      <c r="V22" s="1"/>
      <c r="W22" s="1"/>
      <c r="X22" s="1"/>
      <c r="Y22" s="1"/>
      <c r="Z22" s="1"/>
      <c r="AA22" s="1"/>
      <c r="AB22" s="1"/>
      <c r="AC22" s="1"/>
      <c r="AD22" s="1"/>
      <c r="AE22" s="1"/>
      <c r="AF22" s="1"/>
      <c r="AG22" s="1"/>
      <c r="AH22" s="1"/>
    </row>
    <row r="23" spans="1:34" ht="18" customHeight="1" x14ac:dyDescent="0.25">
      <c r="A23" s="14"/>
      <c r="B23" s="343"/>
      <c r="C23" s="344"/>
      <c r="D23" s="345"/>
      <c r="E23" s="310"/>
      <c r="F23" s="13"/>
      <c r="G23" s="20">
        <f t="shared" si="0"/>
        <v>0</v>
      </c>
      <c r="H23" s="310"/>
      <c r="I23" s="13"/>
      <c r="J23" s="20">
        <f t="shared" si="1"/>
        <v>0</v>
      </c>
      <c r="K23" s="310"/>
      <c r="L23" s="346"/>
      <c r="M23" s="346"/>
      <c r="N23" s="346"/>
      <c r="O23" s="12">
        <f t="shared" si="2"/>
        <v>0</v>
      </c>
      <c r="P23" s="1"/>
      <c r="Q23" s="1"/>
      <c r="R23" s="1"/>
      <c r="S23" s="1"/>
      <c r="T23" s="1"/>
      <c r="U23" s="1"/>
      <c r="V23" s="1"/>
      <c r="W23" s="1"/>
      <c r="X23" s="1"/>
      <c r="Y23" s="1"/>
      <c r="Z23" s="1"/>
      <c r="AA23" s="1"/>
      <c r="AB23" s="1"/>
      <c r="AC23" s="1"/>
      <c r="AD23" s="1"/>
      <c r="AE23" s="1"/>
      <c r="AF23" s="1"/>
      <c r="AG23" s="1"/>
      <c r="AH23" s="1"/>
    </row>
    <row r="24" spans="1:34" ht="18" customHeight="1" x14ac:dyDescent="0.25">
      <c r="A24" s="14"/>
      <c r="B24" s="343"/>
      <c r="C24" s="344"/>
      <c r="D24" s="345"/>
      <c r="E24" s="310"/>
      <c r="F24" s="13"/>
      <c r="G24" s="20">
        <f t="shared" si="0"/>
        <v>0</v>
      </c>
      <c r="H24" s="310"/>
      <c r="I24" s="13"/>
      <c r="J24" s="20">
        <f t="shared" si="1"/>
        <v>0</v>
      </c>
      <c r="K24" s="310"/>
      <c r="L24" s="346"/>
      <c r="M24" s="346"/>
      <c r="N24" s="346"/>
      <c r="O24" s="12">
        <f t="shared" si="2"/>
        <v>0</v>
      </c>
      <c r="P24" s="1"/>
      <c r="Q24" s="1"/>
      <c r="R24" s="1"/>
      <c r="S24" s="1"/>
      <c r="T24" s="1"/>
      <c r="U24" s="1"/>
      <c r="V24" s="1"/>
      <c r="W24" s="1"/>
      <c r="X24" s="1"/>
      <c r="Y24" s="1"/>
      <c r="Z24" s="1"/>
      <c r="AA24" s="1"/>
      <c r="AB24" s="1"/>
      <c r="AC24" s="1"/>
      <c r="AD24" s="1"/>
      <c r="AE24" s="1"/>
      <c r="AF24" s="1"/>
      <c r="AG24" s="1"/>
      <c r="AH24" s="1"/>
    </row>
    <row r="25" spans="1:34" ht="18" customHeight="1" x14ac:dyDescent="0.25">
      <c r="A25" s="14"/>
      <c r="B25" s="343"/>
      <c r="C25" s="344"/>
      <c r="D25" s="345"/>
      <c r="E25" s="310"/>
      <c r="F25" s="13"/>
      <c r="G25" s="20">
        <f t="shared" si="0"/>
        <v>0</v>
      </c>
      <c r="H25" s="310"/>
      <c r="I25" s="13"/>
      <c r="J25" s="20">
        <f t="shared" si="1"/>
        <v>0</v>
      </c>
      <c r="K25" s="310"/>
      <c r="L25" s="346"/>
      <c r="M25" s="346"/>
      <c r="N25" s="346"/>
      <c r="O25" s="12">
        <f t="shared" si="2"/>
        <v>0</v>
      </c>
      <c r="P25" s="1"/>
      <c r="Q25" s="1"/>
      <c r="R25" s="1"/>
      <c r="S25" s="1"/>
      <c r="T25" s="1"/>
      <c r="U25" s="1"/>
      <c r="V25" s="1"/>
      <c r="W25" s="1"/>
      <c r="X25" s="1"/>
      <c r="Y25" s="1"/>
      <c r="Z25" s="1"/>
      <c r="AA25" s="1"/>
      <c r="AB25" s="1"/>
      <c r="AC25" s="1"/>
      <c r="AD25" s="1"/>
      <c r="AE25" s="1"/>
      <c r="AF25" s="1"/>
      <c r="AG25" s="1"/>
      <c r="AH25" s="1"/>
    </row>
    <row r="26" spans="1:34" ht="18" customHeight="1" x14ac:dyDescent="0.25">
      <c r="A26" s="14"/>
      <c r="B26" s="343"/>
      <c r="C26" s="344"/>
      <c r="D26" s="345"/>
      <c r="E26" s="310"/>
      <c r="F26" s="13"/>
      <c r="G26" s="20">
        <f t="shared" si="0"/>
        <v>0</v>
      </c>
      <c r="H26" s="310"/>
      <c r="I26" s="13"/>
      <c r="J26" s="20">
        <f t="shared" si="1"/>
        <v>0</v>
      </c>
      <c r="K26" s="310"/>
      <c r="L26" s="346"/>
      <c r="M26" s="346"/>
      <c r="N26" s="346"/>
      <c r="O26" s="12">
        <f t="shared" si="2"/>
        <v>0</v>
      </c>
      <c r="P26" s="1"/>
      <c r="Q26" s="1"/>
      <c r="R26" s="1"/>
      <c r="S26" s="1"/>
      <c r="T26" s="1"/>
      <c r="U26" s="1"/>
      <c r="V26" s="1"/>
      <c r="W26" s="1"/>
      <c r="X26" s="1"/>
      <c r="Y26" s="1"/>
      <c r="Z26" s="1"/>
      <c r="AA26" s="1"/>
      <c r="AB26" s="1"/>
      <c r="AC26" s="1"/>
      <c r="AD26" s="1"/>
      <c r="AE26" s="1"/>
      <c r="AF26" s="1"/>
      <c r="AG26" s="1"/>
      <c r="AH26" s="1"/>
    </row>
    <row r="27" spans="1:34" ht="18" customHeight="1" x14ac:dyDescent="0.25">
      <c r="A27" s="14"/>
      <c r="B27" s="343"/>
      <c r="C27" s="344"/>
      <c r="D27" s="345"/>
      <c r="E27" s="310"/>
      <c r="F27" s="13"/>
      <c r="G27" s="20">
        <f t="shared" si="0"/>
        <v>0</v>
      </c>
      <c r="H27" s="310"/>
      <c r="I27" s="13"/>
      <c r="J27" s="20">
        <f t="shared" si="1"/>
        <v>0</v>
      </c>
      <c r="K27" s="310"/>
      <c r="L27" s="346"/>
      <c r="M27" s="346"/>
      <c r="N27" s="346"/>
      <c r="O27" s="12">
        <f t="shared" si="2"/>
        <v>0</v>
      </c>
      <c r="P27" s="1"/>
      <c r="Q27" s="1"/>
      <c r="R27" s="1"/>
      <c r="S27" s="1"/>
      <c r="T27" s="1"/>
      <c r="U27" s="1"/>
      <c r="V27" s="1"/>
      <c r="W27" s="1"/>
      <c r="X27" s="1"/>
      <c r="Y27" s="1"/>
      <c r="Z27" s="1"/>
      <c r="AA27" s="1"/>
      <c r="AB27" s="1"/>
      <c r="AC27" s="1"/>
      <c r="AD27" s="1"/>
      <c r="AE27" s="1"/>
      <c r="AF27" s="1"/>
      <c r="AG27" s="1"/>
      <c r="AH27" s="1"/>
    </row>
    <row r="28" spans="1:34" ht="18" customHeight="1" x14ac:dyDescent="0.25">
      <c r="A28" s="14"/>
      <c r="B28" s="343"/>
      <c r="C28" s="344"/>
      <c r="D28" s="345"/>
      <c r="E28" s="310"/>
      <c r="F28" s="13"/>
      <c r="G28" s="20">
        <f t="shared" si="0"/>
        <v>0</v>
      </c>
      <c r="H28" s="310"/>
      <c r="I28" s="13"/>
      <c r="J28" s="20">
        <f t="shared" si="1"/>
        <v>0</v>
      </c>
      <c r="K28" s="310"/>
      <c r="L28" s="346"/>
      <c r="M28" s="346"/>
      <c r="N28" s="346"/>
      <c r="O28" s="12">
        <f t="shared" si="2"/>
        <v>0</v>
      </c>
      <c r="P28" s="1"/>
      <c r="Q28" s="1"/>
      <c r="R28" s="1"/>
      <c r="S28" s="1"/>
      <c r="T28" s="1"/>
      <c r="U28" s="1"/>
      <c r="V28" s="1"/>
      <c r="W28" s="1"/>
      <c r="X28" s="1"/>
      <c r="Y28" s="1"/>
      <c r="Z28" s="1"/>
      <c r="AA28" s="1"/>
      <c r="AB28" s="1"/>
      <c r="AC28" s="1"/>
      <c r="AD28" s="1"/>
      <c r="AE28" s="1"/>
      <c r="AF28" s="1"/>
      <c r="AG28" s="1"/>
      <c r="AH28" s="1"/>
    </row>
    <row r="29" spans="1:34" ht="18" customHeight="1" x14ac:dyDescent="0.25">
      <c r="A29" s="14"/>
      <c r="B29" s="343"/>
      <c r="C29" s="344"/>
      <c r="D29" s="345"/>
      <c r="E29" s="310"/>
      <c r="F29" s="13"/>
      <c r="G29" s="20">
        <f t="shared" ref="G29:G46" si="3">F29*1.5</f>
        <v>0</v>
      </c>
      <c r="H29" s="310"/>
      <c r="I29" s="13"/>
      <c r="J29" s="20">
        <f t="shared" ref="J29:J46" si="4">I29*1.5</f>
        <v>0</v>
      </c>
      <c r="K29" s="310"/>
      <c r="L29" s="346"/>
      <c r="M29" s="346"/>
      <c r="N29" s="346"/>
      <c r="O29" s="12">
        <f t="shared" ref="O29:O46" si="5">L29*1.5</f>
        <v>0</v>
      </c>
      <c r="P29" s="1"/>
      <c r="Q29" s="1"/>
      <c r="R29" s="1"/>
      <c r="S29" s="1"/>
      <c r="T29" s="1"/>
      <c r="U29" s="1"/>
      <c r="V29" s="1"/>
      <c r="W29" s="1"/>
      <c r="X29" s="1"/>
      <c r="Y29" s="1"/>
      <c r="Z29" s="1"/>
      <c r="AA29" s="1"/>
      <c r="AB29" s="1"/>
      <c r="AC29" s="1"/>
      <c r="AD29" s="1"/>
      <c r="AE29" s="1"/>
      <c r="AF29" s="1"/>
      <c r="AG29" s="1"/>
      <c r="AH29" s="1"/>
    </row>
    <row r="30" spans="1:34" ht="18" customHeight="1" x14ac:dyDescent="0.25">
      <c r="A30" s="14"/>
      <c r="B30" s="343"/>
      <c r="C30" s="344"/>
      <c r="D30" s="345"/>
      <c r="E30" s="310"/>
      <c r="F30" s="13"/>
      <c r="G30" s="20">
        <f t="shared" si="3"/>
        <v>0</v>
      </c>
      <c r="H30" s="310"/>
      <c r="I30" s="13"/>
      <c r="J30" s="20">
        <f t="shared" si="4"/>
        <v>0</v>
      </c>
      <c r="K30" s="310"/>
      <c r="L30" s="346"/>
      <c r="M30" s="346"/>
      <c r="N30" s="346"/>
      <c r="O30" s="12">
        <f t="shared" si="5"/>
        <v>0</v>
      </c>
      <c r="P30" s="1"/>
      <c r="Q30" s="1"/>
      <c r="R30" s="1"/>
      <c r="S30" s="1"/>
      <c r="T30" s="1"/>
      <c r="U30" s="1"/>
      <c r="V30" s="1"/>
      <c r="W30" s="1"/>
      <c r="X30" s="1"/>
      <c r="Y30" s="1"/>
      <c r="Z30" s="1"/>
      <c r="AA30" s="1"/>
      <c r="AB30" s="1"/>
      <c r="AC30" s="1"/>
      <c r="AD30" s="1"/>
      <c r="AE30" s="1"/>
      <c r="AF30" s="1"/>
      <c r="AG30" s="1"/>
      <c r="AH30" s="1"/>
    </row>
    <row r="31" spans="1:34" ht="18" customHeight="1" x14ac:dyDescent="0.25">
      <c r="A31" s="14"/>
      <c r="B31" s="343"/>
      <c r="C31" s="344"/>
      <c r="D31" s="345"/>
      <c r="E31" s="310"/>
      <c r="F31" s="13"/>
      <c r="G31" s="20">
        <f t="shared" ref="G31:G39" si="6">F31*1.5</f>
        <v>0</v>
      </c>
      <c r="H31" s="310"/>
      <c r="I31" s="13"/>
      <c r="J31" s="20">
        <f t="shared" ref="J31:J39" si="7">I31*1.5</f>
        <v>0</v>
      </c>
      <c r="K31" s="310"/>
      <c r="L31" s="346"/>
      <c r="M31" s="346"/>
      <c r="N31" s="346"/>
      <c r="O31" s="12">
        <f t="shared" ref="O31:O39" si="8">L31*1.5</f>
        <v>0</v>
      </c>
      <c r="P31" s="1"/>
      <c r="Q31" s="1"/>
      <c r="R31" s="1"/>
      <c r="S31" s="1"/>
      <c r="T31" s="1"/>
      <c r="U31" s="1"/>
      <c r="V31" s="1"/>
      <c r="W31" s="1"/>
      <c r="X31" s="1"/>
      <c r="Y31" s="1"/>
      <c r="Z31" s="1"/>
      <c r="AA31" s="1"/>
      <c r="AB31" s="1"/>
      <c r="AC31" s="1"/>
      <c r="AD31" s="1"/>
      <c r="AE31" s="1"/>
      <c r="AF31" s="1"/>
      <c r="AG31" s="1"/>
      <c r="AH31" s="1"/>
    </row>
    <row r="32" spans="1:34" ht="18" customHeight="1" x14ac:dyDescent="0.25">
      <c r="A32" s="14"/>
      <c r="B32" s="343"/>
      <c r="C32" s="344"/>
      <c r="D32" s="345"/>
      <c r="E32" s="310"/>
      <c r="F32" s="13"/>
      <c r="G32" s="20">
        <f t="shared" si="6"/>
        <v>0</v>
      </c>
      <c r="H32" s="310"/>
      <c r="I32" s="13"/>
      <c r="J32" s="20">
        <f t="shared" si="7"/>
        <v>0</v>
      </c>
      <c r="K32" s="310"/>
      <c r="L32" s="346"/>
      <c r="M32" s="346"/>
      <c r="N32" s="346"/>
      <c r="O32" s="12">
        <f t="shared" si="8"/>
        <v>0</v>
      </c>
      <c r="P32" s="1"/>
      <c r="Q32" s="1"/>
      <c r="R32" s="1"/>
      <c r="S32" s="1"/>
      <c r="T32" s="1"/>
      <c r="U32" s="1"/>
      <c r="V32" s="1"/>
      <c r="W32" s="1"/>
      <c r="X32" s="1"/>
      <c r="Y32" s="1"/>
      <c r="Z32" s="1"/>
      <c r="AA32" s="1"/>
      <c r="AB32" s="1"/>
      <c r="AC32" s="1"/>
      <c r="AD32" s="1"/>
      <c r="AE32" s="1"/>
      <c r="AF32" s="1"/>
      <c r="AG32" s="1"/>
      <c r="AH32" s="1"/>
    </row>
    <row r="33" spans="1:34" ht="18" customHeight="1" x14ac:dyDescent="0.25">
      <c r="A33" s="14"/>
      <c r="B33" s="343"/>
      <c r="C33" s="344"/>
      <c r="D33" s="345"/>
      <c r="E33" s="310"/>
      <c r="F33" s="13"/>
      <c r="G33" s="20">
        <f t="shared" si="6"/>
        <v>0</v>
      </c>
      <c r="H33" s="310"/>
      <c r="I33" s="13"/>
      <c r="J33" s="20">
        <f t="shared" si="7"/>
        <v>0</v>
      </c>
      <c r="K33" s="310"/>
      <c r="L33" s="346"/>
      <c r="M33" s="346"/>
      <c r="N33" s="346"/>
      <c r="O33" s="12">
        <f t="shared" si="8"/>
        <v>0</v>
      </c>
      <c r="P33" s="1"/>
      <c r="Q33" s="1"/>
      <c r="R33" s="1"/>
      <c r="S33" s="1"/>
      <c r="T33" s="1"/>
      <c r="U33" s="1"/>
      <c r="V33" s="1"/>
      <c r="W33" s="1"/>
      <c r="X33" s="1"/>
      <c r="Y33" s="1"/>
      <c r="Z33" s="1"/>
      <c r="AA33" s="1"/>
      <c r="AB33" s="1"/>
      <c r="AC33" s="1"/>
      <c r="AD33" s="1"/>
      <c r="AE33" s="1"/>
      <c r="AF33" s="1"/>
      <c r="AG33" s="1"/>
      <c r="AH33" s="1"/>
    </row>
    <row r="34" spans="1:34" ht="18" customHeight="1" x14ac:dyDescent="0.25">
      <c r="A34" s="14"/>
      <c r="B34" s="343"/>
      <c r="C34" s="344"/>
      <c r="D34" s="345"/>
      <c r="E34" s="310"/>
      <c r="F34" s="13"/>
      <c r="G34" s="20">
        <f t="shared" si="6"/>
        <v>0</v>
      </c>
      <c r="H34" s="310"/>
      <c r="I34" s="13"/>
      <c r="J34" s="20">
        <f t="shared" si="7"/>
        <v>0</v>
      </c>
      <c r="K34" s="310"/>
      <c r="L34" s="346"/>
      <c r="M34" s="346"/>
      <c r="N34" s="346"/>
      <c r="O34" s="12">
        <f t="shared" si="8"/>
        <v>0</v>
      </c>
      <c r="P34" s="1"/>
      <c r="Q34" s="1"/>
      <c r="R34" s="1"/>
      <c r="S34" s="1"/>
      <c r="T34" s="1"/>
      <c r="U34" s="1"/>
      <c r="V34" s="1"/>
      <c r="W34" s="1"/>
      <c r="X34" s="1"/>
      <c r="Y34" s="1"/>
      <c r="Z34" s="1"/>
      <c r="AA34" s="1"/>
      <c r="AB34" s="1"/>
      <c r="AC34" s="1"/>
      <c r="AD34" s="1"/>
      <c r="AE34" s="1"/>
      <c r="AF34" s="1"/>
      <c r="AG34" s="1"/>
      <c r="AH34" s="1"/>
    </row>
    <row r="35" spans="1:34" ht="18" customHeight="1" x14ac:dyDescent="0.25">
      <c r="A35" s="14"/>
      <c r="B35" s="343"/>
      <c r="C35" s="344"/>
      <c r="D35" s="345"/>
      <c r="E35" s="310"/>
      <c r="F35" s="13"/>
      <c r="G35" s="20">
        <f t="shared" si="6"/>
        <v>0</v>
      </c>
      <c r="H35" s="310"/>
      <c r="I35" s="13"/>
      <c r="J35" s="20">
        <f t="shared" si="7"/>
        <v>0</v>
      </c>
      <c r="K35" s="310"/>
      <c r="L35" s="346"/>
      <c r="M35" s="346"/>
      <c r="N35" s="346"/>
      <c r="O35" s="12">
        <f t="shared" si="8"/>
        <v>0</v>
      </c>
      <c r="P35" s="1"/>
      <c r="Q35" s="1"/>
      <c r="R35" s="1"/>
      <c r="S35" s="1"/>
      <c r="T35" s="1"/>
      <c r="U35" s="1"/>
      <c r="V35" s="1"/>
      <c r="W35" s="1"/>
      <c r="X35" s="1"/>
      <c r="Y35" s="1"/>
      <c r="Z35" s="1"/>
      <c r="AA35" s="1"/>
      <c r="AB35" s="1"/>
      <c r="AC35" s="1"/>
      <c r="AD35" s="1"/>
      <c r="AE35" s="1"/>
      <c r="AF35" s="1"/>
      <c r="AG35" s="1"/>
      <c r="AH35" s="1"/>
    </row>
    <row r="36" spans="1:34" ht="18" customHeight="1" x14ac:dyDescent="0.25">
      <c r="A36" s="14"/>
      <c r="B36" s="343"/>
      <c r="C36" s="344"/>
      <c r="D36" s="345"/>
      <c r="E36" s="310"/>
      <c r="F36" s="13"/>
      <c r="G36" s="20">
        <f t="shared" si="6"/>
        <v>0</v>
      </c>
      <c r="H36" s="310"/>
      <c r="I36" s="13"/>
      <c r="J36" s="20">
        <f t="shared" si="7"/>
        <v>0</v>
      </c>
      <c r="K36" s="310"/>
      <c r="L36" s="346"/>
      <c r="M36" s="346"/>
      <c r="N36" s="346"/>
      <c r="O36" s="12">
        <f t="shared" si="8"/>
        <v>0</v>
      </c>
      <c r="P36" s="1"/>
      <c r="Q36" s="1"/>
      <c r="R36" s="1"/>
      <c r="S36" s="1"/>
      <c r="T36" s="1"/>
      <c r="U36" s="1"/>
      <c r="V36" s="1"/>
      <c r="W36" s="1"/>
      <c r="X36" s="1"/>
      <c r="Y36" s="1"/>
      <c r="Z36" s="1"/>
      <c r="AA36" s="1"/>
      <c r="AB36" s="1"/>
      <c r="AC36" s="1"/>
      <c r="AD36" s="1"/>
      <c r="AE36" s="1"/>
      <c r="AF36" s="1"/>
      <c r="AG36" s="1"/>
      <c r="AH36" s="1"/>
    </row>
    <row r="37" spans="1:34" ht="18" customHeight="1" x14ac:dyDescent="0.25">
      <c r="A37" s="14"/>
      <c r="B37" s="343"/>
      <c r="C37" s="344"/>
      <c r="D37" s="345"/>
      <c r="E37" s="310"/>
      <c r="F37" s="13"/>
      <c r="G37" s="20">
        <f t="shared" si="6"/>
        <v>0</v>
      </c>
      <c r="H37" s="310"/>
      <c r="I37" s="13"/>
      <c r="J37" s="20">
        <f t="shared" si="7"/>
        <v>0</v>
      </c>
      <c r="K37" s="310"/>
      <c r="L37" s="346"/>
      <c r="M37" s="346"/>
      <c r="N37" s="346"/>
      <c r="O37" s="12">
        <f t="shared" si="8"/>
        <v>0</v>
      </c>
      <c r="P37" s="1"/>
      <c r="Q37" s="1"/>
      <c r="R37" s="1"/>
      <c r="S37" s="1"/>
      <c r="T37" s="1"/>
      <c r="U37" s="1"/>
      <c r="V37" s="1"/>
      <c r="W37" s="1"/>
      <c r="X37" s="1"/>
      <c r="Y37" s="1"/>
      <c r="Z37" s="1"/>
      <c r="AA37" s="1"/>
      <c r="AB37" s="1"/>
      <c r="AC37" s="1"/>
      <c r="AD37" s="1"/>
      <c r="AE37" s="1"/>
      <c r="AF37" s="1"/>
      <c r="AG37" s="1"/>
      <c r="AH37" s="1"/>
    </row>
    <row r="38" spans="1:34" ht="18" customHeight="1" x14ac:dyDescent="0.25">
      <c r="A38" s="14"/>
      <c r="B38" s="343"/>
      <c r="C38" s="344"/>
      <c r="D38" s="345"/>
      <c r="E38" s="310"/>
      <c r="F38" s="13"/>
      <c r="G38" s="20">
        <f t="shared" si="6"/>
        <v>0</v>
      </c>
      <c r="H38" s="310"/>
      <c r="I38" s="13"/>
      <c r="J38" s="20">
        <f t="shared" si="7"/>
        <v>0</v>
      </c>
      <c r="K38" s="310"/>
      <c r="L38" s="346"/>
      <c r="M38" s="346"/>
      <c r="N38" s="346"/>
      <c r="O38" s="12">
        <f t="shared" si="8"/>
        <v>0</v>
      </c>
      <c r="P38" s="1"/>
      <c r="Q38" s="1"/>
      <c r="R38" s="1"/>
      <c r="S38" s="1"/>
      <c r="T38" s="1"/>
      <c r="U38" s="1"/>
      <c r="V38" s="1"/>
      <c r="W38" s="1"/>
      <c r="X38" s="1"/>
      <c r="Y38" s="1"/>
      <c r="Z38" s="1"/>
      <c r="AA38" s="1"/>
      <c r="AB38" s="1"/>
      <c r="AC38" s="1"/>
      <c r="AD38" s="1"/>
      <c r="AE38" s="1"/>
      <c r="AF38" s="1"/>
      <c r="AG38" s="1"/>
      <c r="AH38" s="1"/>
    </row>
    <row r="39" spans="1:34" ht="18" customHeight="1" x14ac:dyDescent="0.25">
      <c r="A39" s="14"/>
      <c r="B39" s="343"/>
      <c r="C39" s="344"/>
      <c r="D39" s="345"/>
      <c r="E39" s="310"/>
      <c r="F39" s="13"/>
      <c r="G39" s="20">
        <f t="shared" si="6"/>
        <v>0</v>
      </c>
      <c r="H39" s="310"/>
      <c r="I39" s="13"/>
      <c r="J39" s="20">
        <f t="shared" si="7"/>
        <v>0</v>
      </c>
      <c r="K39" s="310"/>
      <c r="L39" s="346"/>
      <c r="M39" s="346"/>
      <c r="N39" s="346"/>
      <c r="O39" s="12">
        <f t="shared" si="8"/>
        <v>0</v>
      </c>
      <c r="P39" s="1"/>
      <c r="Q39" s="1"/>
      <c r="R39" s="1"/>
      <c r="S39" s="1"/>
      <c r="T39" s="1"/>
      <c r="U39" s="1"/>
      <c r="V39" s="1"/>
      <c r="W39" s="1"/>
      <c r="X39" s="1"/>
      <c r="Y39" s="1"/>
      <c r="Z39" s="1"/>
      <c r="AA39" s="1"/>
      <c r="AB39" s="1"/>
      <c r="AC39" s="1"/>
      <c r="AD39" s="1"/>
      <c r="AE39" s="1"/>
      <c r="AF39" s="1"/>
      <c r="AG39" s="1"/>
      <c r="AH39" s="1"/>
    </row>
    <row r="40" spans="1:34" ht="18" customHeight="1" x14ac:dyDescent="0.25">
      <c r="A40" s="14"/>
      <c r="B40" s="343"/>
      <c r="C40" s="344"/>
      <c r="D40" s="345"/>
      <c r="E40" s="310"/>
      <c r="F40" s="13"/>
      <c r="G40" s="20">
        <f t="shared" si="3"/>
        <v>0</v>
      </c>
      <c r="H40" s="310"/>
      <c r="I40" s="13"/>
      <c r="J40" s="20">
        <f t="shared" si="4"/>
        <v>0</v>
      </c>
      <c r="K40" s="310"/>
      <c r="L40" s="346"/>
      <c r="M40" s="346"/>
      <c r="N40" s="346"/>
      <c r="O40" s="12">
        <f t="shared" si="5"/>
        <v>0</v>
      </c>
      <c r="P40" s="1"/>
      <c r="Q40" s="1"/>
      <c r="R40" s="1"/>
      <c r="S40" s="1"/>
      <c r="T40" s="1"/>
      <c r="U40" s="1"/>
      <c r="V40" s="1"/>
      <c r="W40" s="1"/>
      <c r="X40" s="1"/>
      <c r="Y40" s="1"/>
      <c r="Z40" s="1"/>
      <c r="AA40" s="1"/>
      <c r="AB40" s="1"/>
      <c r="AC40" s="1"/>
      <c r="AD40" s="1"/>
      <c r="AE40" s="1"/>
      <c r="AF40" s="1"/>
      <c r="AG40" s="1"/>
      <c r="AH40" s="1"/>
    </row>
    <row r="41" spans="1:34" ht="18" customHeight="1" x14ac:dyDescent="0.25">
      <c r="A41" s="14"/>
      <c r="B41" s="343"/>
      <c r="C41" s="344"/>
      <c r="D41" s="345"/>
      <c r="E41" s="310"/>
      <c r="F41" s="13"/>
      <c r="G41" s="20">
        <f t="shared" si="3"/>
        <v>0</v>
      </c>
      <c r="H41" s="310"/>
      <c r="I41" s="13"/>
      <c r="J41" s="20">
        <f t="shared" si="4"/>
        <v>0</v>
      </c>
      <c r="K41" s="310"/>
      <c r="L41" s="346"/>
      <c r="M41" s="346"/>
      <c r="N41" s="346"/>
      <c r="O41" s="12">
        <f t="shared" si="5"/>
        <v>0</v>
      </c>
      <c r="P41" s="1"/>
      <c r="Q41" s="1"/>
      <c r="R41" s="1"/>
      <c r="S41" s="1"/>
      <c r="T41" s="1"/>
      <c r="U41" s="1"/>
      <c r="V41" s="1"/>
      <c r="W41" s="1"/>
      <c r="X41" s="1"/>
      <c r="Y41" s="1"/>
      <c r="Z41" s="1"/>
      <c r="AA41" s="1"/>
      <c r="AB41" s="1"/>
      <c r="AC41" s="1"/>
      <c r="AD41" s="1"/>
      <c r="AE41" s="1"/>
      <c r="AF41" s="1"/>
      <c r="AG41" s="1"/>
      <c r="AH41" s="1"/>
    </row>
    <row r="42" spans="1:34" ht="18" customHeight="1" x14ac:dyDescent="0.25">
      <c r="A42" s="14"/>
      <c r="B42" s="343"/>
      <c r="C42" s="344"/>
      <c r="D42" s="345"/>
      <c r="E42" s="310"/>
      <c r="F42" s="13"/>
      <c r="G42" s="20">
        <f t="shared" si="3"/>
        <v>0</v>
      </c>
      <c r="H42" s="310"/>
      <c r="I42" s="13"/>
      <c r="J42" s="20">
        <f t="shared" si="4"/>
        <v>0</v>
      </c>
      <c r="K42" s="310"/>
      <c r="L42" s="346"/>
      <c r="M42" s="346"/>
      <c r="N42" s="346"/>
      <c r="O42" s="12">
        <f t="shared" si="5"/>
        <v>0</v>
      </c>
      <c r="P42" s="1"/>
      <c r="Q42" s="1"/>
      <c r="R42" s="1"/>
      <c r="S42" s="1"/>
      <c r="T42" s="1"/>
      <c r="U42" s="1"/>
      <c r="V42" s="1"/>
      <c r="W42" s="1"/>
      <c r="X42" s="1"/>
      <c r="Y42" s="1"/>
      <c r="Z42" s="1"/>
      <c r="AA42" s="1"/>
      <c r="AB42" s="1"/>
      <c r="AC42" s="1"/>
      <c r="AD42" s="1"/>
      <c r="AE42" s="1"/>
      <c r="AF42" s="1"/>
      <c r="AG42" s="1"/>
      <c r="AH42" s="1"/>
    </row>
    <row r="43" spans="1:34" ht="18" customHeight="1" x14ac:dyDescent="0.25">
      <c r="A43" s="14"/>
      <c r="B43" s="343"/>
      <c r="C43" s="344"/>
      <c r="D43" s="345"/>
      <c r="E43" s="310"/>
      <c r="F43" s="13"/>
      <c r="G43" s="20">
        <f t="shared" si="3"/>
        <v>0</v>
      </c>
      <c r="H43" s="310"/>
      <c r="I43" s="13"/>
      <c r="J43" s="20">
        <f t="shared" si="4"/>
        <v>0</v>
      </c>
      <c r="K43" s="310"/>
      <c r="L43" s="346"/>
      <c r="M43" s="346"/>
      <c r="N43" s="346"/>
      <c r="O43" s="12">
        <f t="shared" si="5"/>
        <v>0</v>
      </c>
      <c r="P43" s="1"/>
      <c r="Q43" s="1"/>
      <c r="R43" s="1"/>
      <c r="S43" s="1"/>
      <c r="T43" s="1"/>
      <c r="U43" s="1"/>
      <c r="V43" s="1"/>
      <c r="W43" s="1"/>
      <c r="X43" s="1"/>
      <c r="Y43" s="1"/>
      <c r="Z43" s="1"/>
      <c r="AA43" s="1"/>
      <c r="AB43" s="1"/>
      <c r="AC43" s="1"/>
      <c r="AD43" s="1"/>
      <c r="AE43" s="1"/>
      <c r="AF43" s="1"/>
      <c r="AG43" s="1"/>
      <c r="AH43" s="1"/>
    </row>
    <row r="44" spans="1:34" ht="18" customHeight="1" x14ac:dyDescent="0.25">
      <c r="A44" s="14"/>
      <c r="B44" s="343"/>
      <c r="C44" s="344"/>
      <c r="D44" s="345"/>
      <c r="E44" s="310"/>
      <c r="F44" s="13"/>
      <c r="G44" s="20">
        <f t="shared" si="3"/>
        <v>0</v>
      </c>
      <c r="H44" s="310"/>
      <c r="I44" s="13"/>
      <c r="J44" s="20">
        <f t="shared" si="4"/>
        <v>0</v>
      </c>
      <c r="K44" s="310"/>
      <c r="L44" s="346"/>
      <c r="M44" s="346"/>
      <c r="N44" s="346"/>
      <c r="O44" s="12">
        <f t="shared" si="5"/>
        <v>0</v>
      </c>
      <c r="P44" s="1"/>
      <c r="Q44" s="1"/>
      <c r="R44" s="1"/>
      <c r="S44" s="1"/>
      <c r="T44" s="1"/>
      <c r="U44" s="1"/>
      <c r="V44" s="1"/>
      <c r="W44" s="1"/>
      <c r="X44" s="1"/>
      <c r="Y44" s="1"/>
      <c r="Z44" s="1"/>
      <c r="AA44" s="1"/>
      <c r="AB44" s="1"/>
      <c r="AC44" s="1"/>
      <c r="AD44" s="1"/>
      <c r="AE44" s="1"/>
      <c r="AF44" s="1"/>
      <c r="AG44" s="1"/>
      <c r="AH44" s="1"/>
    </row>
    <row r="45" spans="1:34" ht="18" customHeight="1" x14ac:dyDescent="0.25">
      <c r="A45" s="14"/>
      <c r="B45" s="343"/>
      <c r="C45" s="344"/>
      <c r="D45" s="345"/>
      <c r="E45" s="310"/>
      <c r="F45" s="13"/>
      <c r="G45" s="20">
        <f t="shared" si="3"/>
        <v>0</v>
      </c>
      <c r="H45" s="310"/>
      <c r="I45" s="13"/>
      <c r="J45" s="20">
        <f t="shared" si="4"/>
        <v>0</v>
      </c>
      <c r="K45" s="310"/>
      <c r="L45" s="346"/>
      <c r="M45" s="346"/>
      <c r="N45" s="346"/>
      <c r="O45" s="12">
        <f t="shared" si="5"/>
        <v>0</v>
      </c>
      <c r="P45" s="1"/>
      <c r="Q45" s="1"/>
      <c r="R45" s="1"/>
      <c r="S45" s="1"/>
      <c r="T45" s="1"/>
      <c r="U45" s="1"/>
      <c r="V45" s="1"/>
      <c r="W45" s="1"/>
      <c r="X45" s="1"/>
      <c r="Y45" s="1"/>
      <c r="Z45" s="1"/>
      <c r="AA45" s="1"/>
      <c r="AB45" s="1"/>
      <c r="AC45" s="1"/>
      <c r="AD45" s="1"/>
      <c r="AE45" s="1"/>
      <c r="AF45" s="1"/>
      <c r="AG45" s="1"/>
      <c r="AH45" s="1"/>
    </row>
    <row r="46" spans="1:34" ht="18" customHeight="1" thickBot="1" x14ac:dyDescent="0.3">
      <c r="A46" s="14"/>
      <c r="B46" s="343"/>
      <c r="C46" s="344"/>
      <c r="D46" s="345"/>
      <c r="E46" s="311"/>
      <c r="F46" s="15"/>
      <c r="G46" s="21">
        <f t="shared" si="3"/>
        <v>0</v>
      </c>
      <c r="H46" s="311"/>
      <c r="I46" s="15"/>
      <c r="J46" s="21">
        <f t="shared" si="4"/>
        <v>0</v>
      </c>
      <c r="K46" s="311"/>
      <c r="L46" s="350"/>
      <c r="M46" s="350"/>
      <c r="N46" s="350"/>
      <c r="O46" s="23">
        <f t="shared" si="5"/>
        <v>0</v>
      </c>
      <c r="P46" s="1"/>
      <c r="Q46" s="1"/>
      <c r="R46" s="1"/>
      <c r="S46" s="1"/>
      <c r="T46" s="1"/>
      <c r="U46" s="1"/>
      <c r="V46" s="1"/>
      <c r="W46" s="1"/>
      <c r="X46" s="1"/>
      <c r="Y46" s="1"/>
      <c r="Z46" s="1"/>
      <c r="AA46" s="1"/>
      <c r="AB46" s="1"/>
      <c r="AC46" s="1"/>
      <c r="AD46" s="1"/>
      <c r="AE46" s="1"/>
      <c r="AF46" s="1"/>
      <c r="AG46" s="1"/>
      <c r="AH46" s="1"/>
    </row>
    <row r="47" spans="1:34" x14ac:dyDescent="0.25">
      <c r="A47" s="3" t="s">
        <v>23</v>
      </c>
      <c r="B47" s="3"/>
      <c r="C47" s="3"/>
      <c r="D47" s="3"/>
      <c r="E47" s="306"/>
      <c r="F47" s="3"/>
      <c r="G47" s="3"/>
      <c r="H47" s="306"/>
      <c r="I47" s="3"/>
      <c r="J47" s="3"/>
      <c r="K47" s="306"/>
      <c r="L47" s="3"/>
      <c r="M47" s="3"/>
      <c r="N47" s="3"/>
      <c r="O47" s="1"/>
      <c r="P47" s="1"/>
      <c r="Q47" s="1"/>
      <c r="R47" s="1"/>
      <c r="S47" s="1"/>
      <c r="T47" s="1"/>
      <c r="U47" s="1"/>
      <c r="V47" s="1"/>
      <c r="W47" s="1"/>
      <c r="X47" s="1"/>
      <c r="Y47" s="1"/>
      <c r="Z47" s="1"/>
      <c r="AA47" s="1"/>
      <c r="AB47" s="1"/>
      <c r="AC47" s="1"/>
      <c r="AD47" s="1"/>
      <c r="AE47" s="1"/>
      <c r="AF47" s="1"/>
      <c r="AG47" s="1"/>
      <c r="AH47" s="1"/>
    </row>
    <row r="48" spans="1:34" x14ac:dyDescent="0.25">
      <c r="A48" s="25"/>
      <c r="B48" s="349"/>
      <c r="C48" s="349"/>
      <c r="D48" s="349"/>
      <c r="E48" s="349"/>
      <c r="F48" s="349"/>
      <c r="G48" s="32"/>
      <c r="H48" s="307"/>
      <c r="J48" s="341"/>
      <c r="K48" s="341"/>
      <c r="L48" s="341"/>
      <c r="M48" s="341"/>
      <c r="N48" s="341"/>
      <c r="O48" s="341"/>
      <c r="P48" s="1"/>
      <c r="Q48" s="1"/>
      <c r="R48" s="1"/>
      <c r="S48" s="1"/>
      <c r="T48" s="1"/>
      <c r="U48" s="1"/>
      <c r="V48" s="1"/>
      <c r="W48" s="1"/>
      <c r="X48" s="1"/>
      <c r="Y48" s="1"/>
      <c r="Z48" s="1"/>
      <c r="AA48" s="1"/>
      <c r="AB48" s="1"/>
      <c r="AC48" s="1"/>
      <c r="AD48" s="1"/>
      <c r="AE48" s="1"/>
      <c r="AF48" s="1"/>
      <c r="AG48" s="1"/>
      <c r="AH48" s="1"/>
    </row>
    <row r="49" spans="1:34" x14ac:dyDescent="0.25">
      <c r="A49" s="33" t="s">
        <v>24</v>
      </c>
      <c r="B49" s="347" t="s">
        <v>25</v>
      </c>
      <c r="C49" s="347"/>
      <c r="D49" s="347"/>
      <c r="E49" s="347"/>
      <c r="F49" s="347"/>
      <c r="G49" s="34"/>
      <c r="H49" s="312"/>
      <c r="J49" s="342" t="s">
        <v>26</v>
      </c>
      <c r="K49" s="342"/>
      <c r="L49" s="342"/>
      <c r="M49" s="342"/>
      <c r="N49" s="342"/>
      <c r="O49" s="342"/>
      <c r="P49" s="1"/>
      <c r="Q49" s="1"/>
      <c r="R49" s="1"/>
      <c r="S49" s="1"/>
      <c r="T49" s="1"/>
      <c r="U49" s="1"/>
      <c r="V49" s="1"/>
      <c r="W49" s="1"/>
      <c r="X49" s="1"/>
      <c r="Y49" s="1"/>
      <c r="Z49" s="1"/>
      <c r="AA49" s="1"/>
      <c r="AB49" s="1"/>
      <c r="AC49" s="1"/>
      <c r="AD49" s="1"/>
      <c r="AE49" s="1"/>
      <c r="AF49" s="1"/>
      <c r="AG49" s="1"/>
      <c r="AH49" s="1"/>
    </row>
    <row r="50" spans="1:34" x14ac:dyDescent="0.25">
      <c r="A50" s="25"/>
      <c r="B50" s="349"/>
      <c r="C50" s="349"/>
      <c r="D50" s="349"/>
      <c r="E50" s="349"/>
      <c r="F50" s="349"/>
      <c r="G50" s="32"/>
      <c r="H50" s="307"/>
      <c r="J50" s="226"/>
      <c r="K50" s="318"/>
      <c r="L50" s="226"/>
      <c r="M50" s="226"/>
      <c r="N50" s="226"/>
      <c r="O50" s="226"/>
      <c r="P50" s="1"/>
      <c r="Q50" s="1"/>
      <c r="R50" s="1"/>
      <c r="S50" s="1"/>
      <c r="T50" s="1"/>
      <c r="U50" s="1"/>
      <c r="V50" s="1"/>
      <c r="W50" s="1"/>
      <c r="X50" s="1"/>
      <c r="Y50" s="1"/>
      <c r="Z50" s="1"/>
      <c r="AA50" s="1"/>
      <c r="AB50" s="1"/>
      <c r="AC50" s="1"/>
      <c r="AD50" s="1"/>
      <c r="AE50" s="1"/>
      <c r="AF50" s="1"/>
      <c r="AG50" s="1"/>
      <c r="AH50" s="1"/>
    </row>
    <row r="51" spans="1:34" x14ac:dyDescent="0.25">
      <c r="A51" s="33" t="s">
        <v>24</v>
      </c>
      <c r="B51" s="347" t="s">
        <v>25</v>
      </c>
      <c r="C51" s="347"/>
      <c r="D51" s="347"/>
      <c r="E51" s="347"/>
      <c r="F51" s="347"/>
      <c r="G51" s="34"/>
      <c r="H51" s="312"/>
      <c r="J51" s="342" t="s">
        <v>26</v>
      </c>
      <c r="K51" s="342"/>
      <c r="L51" s="342"/>
      <c r="M51" s="342"/>
      <c r="N51" s="342"/>
      <c r="O51" s="342"/>
      <c r="P51" s="1"/>
      <c r="Q51" s="1"/>
      <c r="R51" s="1"/>
      <c r="S51" s="1"/>
      <c r="T51" s="1"/>
      <c r="U51" s="1"/>
      <c r="V51" s="1"/>
      <c r="W51" s="1"/>
      <c r="X51" s="1"/>
      <c r="Y51" s="1"/>
      <c r="Z51" s="1"/>
      <c r="AA51" s="1"/>
      <c r="AB51" s="1"/>
      <c r="AC51" s="1"/>
      <c r="AD51" s="1"/>
      <c r="AE51" s="1"/>
      <c r="AF51" s="1"/>
      <c r="AG51" s="1"/>
      <c r="AH51" s="1"/>
    </row>
    <row r="52" spans="1:34" x14ac:dyDescent="0.25">
      <c r="A52" s="25"/>
      <c r="B52" s="348"/>
      <c r="C52" s="348"/>
      <c r="D52" s="348"/>
      <c r="E52" s="348"/>
      <c r="F52" s="348"/>
      <c r="G52" s="31"/>
      <c r="H52" s="307"/>
      <c r="J52" s="226"/>
      <c r="K52" s="318"/>
      <c r="L52" s="226"/>
      <c r="M52" s="226"/>
      <c r="N52" s="226"/>
      <c r="O52" s="226"/>
      <c r="P52" s="1"/>
      <c r="Q52" s="1"/>
      <c r="R52" s="1"/>
      <c r="S52" s="1"/>
      <c r="T52" s="1"/>
      <c r="U52" s="1"/>
      <c r="V52" s="1"/>
      <c r="W52" s="1"/>
      <c r="X52" s="1"/>
      <c r="Y52" s="1"/>
      <c r="Z52" s="1"/>
      <c r="AA52" s="1"/>
      <c r="AB52" s="1"/>
      <c r="AC52" s="1"/>
      <c r="AD52" s="1"/>
      <c r="AE52" s="1"/>
      <c r="AF52" s="1"/>
      <c r="AG52" s="1"/>
      <c r="AH52" s="1"/>
    </row>
    <row r="53" spans="1:34" x14ac:dyDescent="0.25">
      <c r="A53" s="33" t="s">
        <v>24</v>
      </c>
      <c r="B53" s="347" t="s">
        <v>25</v>
      </c>
      <c r="C53" s="347"/>
      <c r="D53" s="347"/>
      <c r="E53" s="347"/>
      <c r="F53" s="347"/>
      <c r="G53" s="34"/>
      <c r="H53" s="312"/>
      <c r="J53" s="342" t="s">
        <v>26</v>
      </c>
      <c r="K53" s="342"/>
      <c r="L53" s="342"/>
      <c r="M53" s="342"/>
      <c r="N53" s="342"/>
      <c r="O53" s="342"/>
      <c r="P53" s="1"/>
      <c r="Q53" s="1"/>
      <c r="R53" s="1"/>
      <c r="S53" s="1"/>
      <c r="T53" s="1"/>
      <c r="U53" s="1"/>
      <c r="V53" s="1"/>
      <c r="W53" s="1"/>
      <c r="X53" s="1"/>
      <c r="Y53" s="1"/>
      <c r="Z53" s="1"/>
      <c r="AA53" s="1"/>
      <c r="AB53" s="1"/>
      <c r="AC53" s="1"/>
      <c r="AD53" s="1"/>
      <c r="AE53" s="1"/>
      <c r="AF53" s="1"/>
      <c r="AG53" s="1"/>
      <c r="AH53" s="1"/>
    </row>
    <row r="54" spans="1:34" x14ac:dyDescent="0.25">
      <c r="A54" s="25"/>
      <c r="B54" s="348"/>
      <c r="C54" s="348"/>
      <c r="D54" s="348"/>
      <c r="E54" s="348"/>
      <c r="F54" s="348"/>
      <c r="G54" s="31"/>
      <c r="H54" s="307"/>
      <c r="J54" s="226"/>
      <c r="K54" s="318"/>
      <c r="L54" s="226"/>
      <c r="M54" s="226"/>
      <c r="N54" s="226"/>
      <c r="O54" s="226"/>
      <c r="P54" s="1"/>
      <c r="Q54" s="1"/>
      <c r="R54" s="1"/>
      <c r="S54" s="1"/>
      <c r="T54" s="1"/>
      <c r="U54" s="1"/>
      <c r="V54" s="1"/>
      <c r="W54" s="1"/>
      <c r="X54" s="1"/>
      <c r="Y54" s="1"/>
      <c r="Z54" s="1"/>
      <c r="AA54" s="1"/>
      <c r="AB54" s="1"/>
      <c r="AC54" s="1"/>
      <c r="AD54" s="1"/>
      <c r="AE54" s="1"/>
      <c r="AF54" s="1"/>
      <c r="AG54" s="1"/>
      <c r="AH54" s="1"/>
    </row>
    <row r="55" spans="1:34" x14ac:dyDescent="0.25">
      <c r="A55" s="33" t="s">
        <v>24</v>
      </c>
      <c r="B55" s="347" t="s">
        <v>25</v>
      </c>
      <c r="C55" s="347"/>
      <c r="D55" s="347"/>
      <c r="E55" s="347"/>
      <c r="F55" s="347"/>
      <c r="G55" s="34"/>
      <c r="H55" s="312"/>
      <c r="J55" s="342" t="s">
        <v>26</v>
      </c>
      <c r="K55" s="342"/>
      <c r="L55" s="342"/>
      <c r="M55" s="342"/>
      <c r="N55" s="342"/>
      <c r="O55" s="342"/>
      <c r="P55" s="1"/>
      <c r="Q55" s="1"/>
      <c r="R55" s="1"/>
      <c r="S55" s="1"/>
      <c r="T55" s="1"/>
      <c r="U55" s="1"/>
      <c r="V55" s="1"/>
      <c r="W55" s="1"/>
      <c r="X55" s="1"/>
      <c r="Y55" s="1"/>
      <c r="Z55" s="1"/>
      <c r="AA55" s="1"/>
      <c r="AB55" s="1"/>
      <c r="AC55" s="1"/>
      <c r="AD55" s="1"/>
      <c r="AE55" s="1"/>
      <c r="AF55" s="1"/>
      <c r="AG55" s="1"/>
      <c r="AH55" s="1"/>
    </row>
    <row r="56" spans="1:34" ht="8.25" customHeight="1" x14ac:dyDescent="0.25">
      <c r="A56" s="35"/>
      <c r="B56" s="35"/>
      <c r="C56" s="35"/>
      <c r="D56" s="35"/>
      <c r="E56" s="313"/>
      <c r="F56" s="35"/>
      <c r="G56" s="35"/>
      <c r="H56" s="313"/>
      <c r="I56" s="35"/>
      <c r="J56" s="35"/>
      <c r="K56" s="313"/>
      <c r="L56" s="35"/>
      <c r="M56" s="35"/>
      <c r="N56" s="35"/>
      <c r="O56" s="1"/>
      <c r="P56" s="1"/>
      <c r="Q56" s="1"/>
      <c r="R56" s="1"/>
      <c r="S56" s="1"/>
      <c r="T56" s="1"/>
      <c r="U56" s="1"/>
      <c r="V56" s="1"/>
      <c r="W56" s="1"/>
      <c r="X56" s="1"/>
      <c r="Y56" s="1"/>
      <c r="Z56" s="1"/>
      <c r="AA56" s="1"/>
      <c r="AB56" s="1"/>
      <c r="AC56" s="1"/>
      <c r="AD56" s="1"/>
      <c r="AE56" s="1"/>
      <c r="AF56" s="1"/>
      <c r="AG56" s="1"/>
      <c r="AH56" s="1"/>
    </row>
    <row r="57" spans="1:34" ht="9.75" customHeight="1" x14ac:dyDescent="0.25">
      <c r="A57" s="3"/>
      <c r="B57" s="3"/>
      <c r="C57" s="3"/>
      <c r="D57" s="3"/>
      <c r="E57" s="306"/>
      <c r="F57" s="3"/>
      <c r="G57" s="3"/>
      <c r="H57" s="306"/>
      <c r="I57" s="3"/>
      <c r="J57" s="3"/>
      <c r="K57" s="306"/>
      <c r="L57" s="3"/>
      <c r="M57" s="3"/>
      <c r="N57" s="3"/>
      <c r="O57" s="1"/>
      <c r="P57" s="1"/>
      <c r="Q57" s="1"/>
      <c r="R57" s="1"/>
      <c r="S57" s="1"/>
      <c r="T57" s="1"/>
      <c r="U57" s="1"/>
      <c r="V57" s="1"/>
      <c r="W57" s="1"/>
      <c r="X57" s="1"/>
      <c r="Y57" s="1"/>
      <c r="Z57" s="1"/>
      <c r="AA57" s="1"/>
      <c r="AB57" s="1"/>
      <c r="AC57" s="1"/>
      <c r="AD57" s="1"/>
      <c r="AE57" s="1"/>
      <c r="AF57" s="1"/>
      <c r="AG57" s="1"/>
      <c r="AH57" s="1"/>
    </row>
    <row r="58" spans="1:34" x14ac:dyDescent="0.25">
      <c r="A58" s="16"/>
      <c r="B58" s="3"/>
      <c r="C58" s="3"/>
      <c r="D58" s="3"/>
      <c r="E58" s="306"/>
      <c r="F58" s="3"/>
      <c r="G58" s="3"/>
      <c r="H58" s="306"/>
      <c r="I58" s="3"/>
      <c r="J58" s="3"/>
      <c r="K58" s="306"/>
      <c r="L58" s="3"/>
      <c r="M58" s="3"/>
      <c r="O58" s="323" t="s">
        <v>481</v>
      </c>
      <c r="P58" s="1"/>
      <c r="Q58" s="1"/>
      <c r="R58" s="1"/>
      <c r="S58" s="1"/>
      <c r="T58" s="1"/>
      <c r="U58" s="1"/>
      <c r="V58" s="1"/>
      <c r="W58" s="1"/>
      <c r="X58" s="1"/>
      <c r="Y58" s="1"/>
      <c r="Z58" s="1"/>
      <c r="AA58" s="1"/>
      <c r="AB58" s="1"/>
      <c r="AC58" s="1"/>
      <c r="AD58" s="1"/>
      <c r="AE58" s="1"/>
      <c r="AF58" s="1"/>
      <c r="AG58" s="1"/>
      <c r="AH58" s="1"/>
    </row>
  </sheetData>
  <sheetProtection sheet="1" selectLockedCells="1"/>
  <mergeCells count="103">
    <mergeCell ref="B44:D44"/>
    <mergeCell ref="B45:D45"/>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1:N1"/>
    <mergeCell ref="A2:N2"/>
    <mergeCell ref="E7:G7"/>
    <mergeCell ref="H7:J7"/>
    <mergeCell ref="K7:O7"/>
    <mergeCell ref="A8:A9"/>
    <mergeCell ref="E8:E9"/>
    <mergeCell ref="F8:F9"/>
    <mergeCell ref="B8:D9"/>
    <mergeCell ref="O8:O9"/>
    <mergeCell ref="L10:N10"/>
    <mergeCell ref="L11:N11"/>
    <mergeCell ref="L12:N12"/>
    <mergeCell ref="L13:N13"/>
    <mergeCell ref="L14:N14"/>
    <mergeCell ref="G8:G9"/>
    <mergeCell ref="H8:H9"/>
    <mergeCell ref="I8:I9"/>
    <mergeCell ref="J8:J9"/>
    <mergeCell ref="K8:K9"/>
    <mergeCell ref="L8:N9"/>
    <mergeCell ref="L43:N43"/>
    <mergeCell ref="L44:N44"/>
    <mergeCell ref="L45:N45"/>
    <mergeCell ref="L46:N46"/>
    <mergeCell ref="L31:N31"/>
    <mergeCell ref="L32:N32"/>
    <mergeCell ref="B29:D29"/>
    <mergeCell ref="B30:D30"/>
    <mergeCell ref="B31:D31"/>
    <mergeCell ref="B32:D32"/>
    <mergeCell ref="B33:D33"/>
    <mergeCell ref="L38:N38"/>
    <mergeCell ref="L39:N39"/>
    <mergeCell ref="L42:N42"/>
    <mergeCell ref="L33:N33"/>
    <mergeCell ref="L34:N34"/>
    <mergeCell ref="B46:D46"/>
    <mergeCell ref="B37:D37"/>
    <mergeCell ref="B38:D38"/>
    <mergeCell ref="B39:D39"/>
    <mergeCell ref="B40:D40"/>
    <mergeCell ref="B41:D41"/>
    <mergeCell ref="B42:D42"/>
    <mergeCell ref="B43:D43"/>
    <mergeCell ref="L27:N27"/>
    <mergeCell ref="L28:N28"/>
    <mergeCell ref="L26:N26"/>
    <mergeCell ref="L15:N15"/>
    <mergeCell ref="L16:N16"/>
    <mergeCell ref="L17:N17"/>
    <mergeCell ref="L18:N18"/>
    <mergeCell ref="L19:N19"/>
    <mergeCell ref="L20:N20"/>
    <mergeCell ref="L21:N21"/>
    <mergeCell ref="L22:N22"/>
    <mergeCell ref="L23:N23"/>
    <mergeCell ref="L24:N24"/>
    <mergeCell ref="L25:N25"/>
    <mergeCell ref="J48:O48"/>
    <mergeCell ref="J49:O49"/>
    <mergeCell ref="J51:O51"/>
    <mergeCell ref="J53:O53"/>
    <mergeCell ref="J55:O55"/>
    <mergeCell ref="B28:D28"/>
    <mergeCell ref="B34:D34"/>
    <mergeCell ref="B35:D35"/>
    <mergeCell ref="B36:D36"/>
    <mergeCell ref="L35:N35"/>
    <mergeCell ref="L36:N36"/>
    <mergeCell ref="L37:N37"/>
    <mergeCell ref="B53:F53"/>
    <mergeCell ref="B54:F54"/>
    <mergeCell ref="B55:F55"/>
    <mergeCell ref="B50:F50"/>
    <mergeCell ref="B51:F51"/>
    <mergeCell ref="B52:F52"/>
    <mergeCell ref="B48:F48"/>
    <mergeCell ref="B49:F49"/>
    <mergeCell ref="L29:N29"/>
    <mergeCell ref="L30:N30"/>
    <mergeCell ref="L40:N40"/>
    <mergeCell ref="L41:N41"/>
  </mergeCells>
  <dataValidations count="3">
    <dataValidation type="whole" allowBlank="1" showInputMessage="1" showErrorMessage="1" sqref="C4:D4">
      <formula1>2011</formula1>
      <formula2>2100</formula2>
    </dataValidation>
    <dataValidation type="list" allowBlank="1" showInputMessage="1" showErrorMessage="1" sqref="B4">
      <formula1>$R$4:$R$15</formula1>
    </dataValidation>
    <dataValidation type="whole" allowBlank="1" showInputMessage="1" showErrorMessage="1" prompt="Enter employee's 11 digit CAPPS ID Number" sqref="B10:D46">
      <formula1>0</formula1>
      <formula2>99999999999</formula2>
    </dataValidation>
  </dataValidations>
  <pageMargins left="0.15" right="0.15" top="0.21" bottom="0" header="0.2" footer="0.17"/>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94"/>
  <sheetViews>
    <sheetView topLeftCell="A28" zoomScaleNormal="100" zoomScaleSheetLayoutView="99" workbookViewId="0">
      <selection activeCell="K10" sqref="K10"/>
    </sheetView>
  </sheetViews>
  <sheetFormatPr defaultColWidth="9.140625" defaultRowHeight="15" x14ac:dyDescent="0.25"/>
  <cols>
    <col min="1" max="1" width="23.85546875" style="2" customWidth="1"/>
    <col min="2" max="2" width="10.140625" style="2" customWidth="1"/>
    <col min="3" max="4" width="6.7109375" style="2" customWidth="1"/>
    <col min="5" max="5" width="12.85546875" style="314" customWidth="1"/>
    <col min="6" max="6" width="9.28515625" style="2" customWidth="1"/>
    <col min="7" max="7" width="8.7109375" style="2" customWidth="1"/>
    <col min="8" max="8" width="12.85546875" style="314" customWidth="1"/>
    <col min="9" max="9" width="9.28515625" style="2" customWidth="1"/>
    <col min="10" max="10" width="8.7109375" style="2" customWidth="1"/>
    <col min="11" max="11" width="12.85546875" style="314" customWidth="1"/>
    <col min="12" max="12" width="3.42578125" style="2" customWidth="1"/>
    <col min="13" max="13" width="2.7109375" style="2" customWidth="1"/>
    <col min="14" max="14" width="3.42578125" style="2" customWidth="1"/>
    <col min="15" max="16" width="9.140625" style="2" hidden="1" customWidth="1"/>
    <col min="17" max="17" width="8.7109375" style="2" customWidth="1"/>
    <col min="18" max="18" width="9.140625" style="2" customWidth="1"/>
    <col min="19" max="16384" width="9.140625" style="2"/>
  </cols>
  <sheetData>
    <row r="1" spans="1:17" ht="23.25" x14ac:dyDescent="0.35">
      <c r="A1" s="354" t="s">
        <v>0</v>
      </c>
      <c r="B1" s="354"/>
      <c r="C1" s="354"/>
      <c r="D1" s="354"/>
      <c r="E1" s="354"/>
      <c r="F1" s="354"/>
      <c r="G1" s="354"/>
      <c r="H1" s="354"/>
      <c r="I1" s="354"/>
      <c r="J1" s="354"/>
      <c r="K1" s="354"/>
      <c r="L1" s="354"/>
      <c r="M1" s="354"/>
      <c r="N1" s="354"/>
      <c r="O1" s="1"/>
      <c r="P1" s="1"/>
      <c r="Q1" s="1"/>
    </row>
    <row r="2" spans="1:17" ht="23.25" x14ac:dyDescent="0.35">
      <c r="A2" s="354" t="s">
        <v>1</v>
      </c>
      <c r="B2" s="354"/>
      <c r="C2" s="354"/>
      <c r="D2" s="354"/>
      <c r="E2" s="354"/>
      <c r="F2" s="354"/>
      <c r="G2" s="354"/>
      <c r="H2" s="354"/>
      <c r="I2" s="354"/>
      <c r="J2" s="354"/>
      <c r="K2" s="354"/>
      <c r="L2" s="354"/>
      <c r="M2" s="354"/>
      <c r="N2" s="354"/>
      <c r="O2" s="1"/>
      <c r="P2" s="1"/>
      <c r="Q2" s="1"/>
    </row>
    <row r="3" spans="1:17" ht="12.75" customHeight="1" x14ac:dyDescent="0.25">
      <c r="A3" s="3"/>
      <c r="B3" s="3"/>
      <c r="C3" s="3"/>
      <c r="D3" s="3"/>
      <c r="E3" s="306"/>
      <c r="F3" s="3"/>
      <c r="G3" s="3"/>
      <c r="H3" s="306"/>
      <c r="I3" s="3"/>
      <c r="J3" s="3"/>
      <c r="K3" s="317" t="s">
        <v>2</v>
      </c>
      <c r="L3" s="25"/>
      <c r="M3" s="3" t="s">
        <v>3</v>
      </c>
      <c r="N3" s="25"/>
      <c r="O3" s="1"/>
      <c r="Q3" s="1"/>
    </row>
    <row r="4" spans="1:17" x14ac:dyDescent="0.25">
      <c r="A4" s="5" t="s">
        <v>5</v>
      </c>
      <c r="B4" s="6"/>
      <c r="C4" s="25"/>
      <c r="D4" s="31"/>
      <c r="E4" s="306"/>
      <c r="F4" s="30" t="s">
        <v>13</v>
      </c>
      <c r="G4" s="28"/>
      <c r="H4" s="307"/>
      <c r="I4" s="3"/>
      <c r="J4" s="3"/>
      <c r="K4" s="306"/>
      <c r="L4" s="3"/>
      <c r="M4" s="3"/>
      <c r="N4" s="3"/>
      <c r="O4" s="1"/>
      <c r="Q4" s="1"/>
    </row>
    <row r="5" spans="1:17" ht="13.5" customHeight="1" x14ac:dyDescent="0.25">
      <c r="A5" s="3"/>
      <c r="B5" s="7" t="s">
        <v>4</v>
      </c>
      <c r="C5" s="7" t="s">
        <v>8</v>
      </c>
      <c r="D5" s="9"/>
      <c r="E5" s="315"/>
      <c r="F5" s="8"/>
      <c r="G5" s="8"/>
      <c r="H5" s="308"/>
      <c r="I5" s="3"/>
      <c r="J5" s="3"/>
      <c r="K5" s="306"/>
      <c r="L5" s="3"/>
      <c r="M5" s="3"/>
      <c r="N5" s="3"/>
      <c r="O5" s="1"/>
      <c r="Q5" s="1"/>
    </row>
    <row r="6" spans="1:17" ht="12" customHeight="1" thickBot="1" x14ac:dyDescent="0.3">
      <c r="A6" s="3"/>
      <c r="B6" s="3"/>
      <c r="C6" s="3"/>
      <c r="D6" s="3"/>
      <c r="E6" s="316"/>
      <c r="F6" s="3"/>
      <c r="G6" s="3"/>
      <c r="H6" s="306"/>
      <c r="I6" s="3"/>
      <c r="J6" s="3"/>
      <c r="K6" s="306"/>
      <c r="L6" s="3"/>
      <c r="M6" s="3"/>
      <c r="N6" s="3"/>
      <c r="O6" s="1"/>
      <c r="Q6" s="1"/>
    </row>
    <row r="7" spans="1:17" ht="15.6" customHeight="1" x14ac:dyDescent="0.25">
      <c r="A7" s="3"/>
      <c r="B7" s="3"/>
      <c r="C7" s="3"/>
      <c r="D7" s="3"/>
      <c r="E7" s="355" t="s">
        <v>477</v>
      </c>
      <c r="F7" s="356"/>
      <c r="G7" s="357"/>
      <c r="H7" s="355" t="s">
        <v>478</v>
      </c>
      <c r="I7" s="356"/>
      <c r="J7" s="357"/>
      <c r="K7" s="355" t="s">
        <v>479</v>
      </c>
      <c r="L7" s="356"/>
      <c r="M7" s="356"/>
      <c r="N7" s="356"/>
      <c r="O7" s="356"/>
      <c r="P7" s="356"/>
      <c r="Q7" s="357"/>
    </row>
    <row r="8" spans="1:17" ht="26.25" customHeight="1" x14ac:dyDescent="0.25">
      <c r="A8" s="358" t="s">
        <v>11</v>
      </c>
      <c r="B8" s="359" t="s">
        <v>104</v>
      </c>
      <c r="C8" s="360"/>
      <c r="D8" s="361"/>
      <c r="E8" s="352" t="s">
        <v>480</v>
      </c>
      <c r="F8" s="353" t="s">
        <v>14</v>
      </c>
      <c r="G8" s="351" t="s">
        <v>15</v>
      </c>
      <c r="H8" s="352" t="s">
        <v>480</v>
      </c>
      <c r="I8" s="353" t="s">
        <v>14</v>
      </c>
      <c r="J8" s="351" t="s">
        <v>15</v>
      </c>
      <c r="K8" s="352" t="s">
        <v>480</v>
      </c>
      <c r="L8" s="353" t="s">
        <v>14</v>
      </c>
      <c r="M8" s="353"/>
      <c r="N8" s="353"/>
      <c r="O8" s="18"/>
      <c r="P8" s="18" t="s">
        <v>16</v>
      </c>
      <c r="Q8" s="365" t="s">
        <v>15</v>
      </c>
    </row>
    <row r="9" spans="1:17" ht="26.25" customHeight="1" x14ac:dyDescent="0.25">
      <c r="A9" s="358"/>
      <c r="B9" s="362"/>
      <c r="C9" s="363"/>
      <c r="D9" s="364"/>
      <c r="E9" s="352"/>
      <c r="F9" s="353"/>
      <c r="G9" s="351"/>
      <c r="H9" s="352"/>
      <c r="I9" s="353"/>
      <c r="J9" s="351"/>
      <c r="K9" s="352"/>
      <c r="L9" s="353"/>
      <c r="M9" s="353"/>
      <c r="N9" s="353"/>
      <c r="O9" s="18"/>
      <c r="P9" s="18" t="s">
        <v>6</v>
      </c>
      <c r="Q9" s="365"/>
    </row>
    <row r="10" spans="1:17" ht="18" customHeight="1" x14ac:dyDescent="0.25">
      <c r="A10" s="218"/>
      <c r="B10" s="366"/>
      <c r="C10" s="367"/>
      <c r="D10" s="368"/>
      <c r="E10" s="305"/>
      <c r="F10" s="11"/>
      <c r="G10" s="20">
        <f>F10*1.5</f>
        <v>0</v>
      </c>
      <c r="H10" s="305"/>
      <c r="I10" s="11"/>
      <c r="J10" s="20">
        <f>I10*1.5</f>
        <v>0</v>
      </c>
      <c r="K10" s="322"/>
      <c r="L10" s="346"/>
      <c r="M10" s="346"/>
      <c r="N10" s="346"/>
      <c r="O10" s="19"/>
      <c r="Q10" s="12">
        <f>L10*1.5</f>
        <v>0</v>
      </c>
    </row>
    <row r="11" spans="1:17" ht="18" customHeight="1" x14ac:dyDescent="0.25">
      <c r="A11" s="10"/>
      <c r="B11" s="366"/>
      <c r="C11" s="367"/>
      <c r="D11" s="368"/>
      <c r="E11" s="305"/>
      <c r="F11" s="11"/>
      <c r="G11" s="20">
        <f t="shared" ref="G11:G55" si="0">F11*1.5</f>
        <v>0</v>
      </c>
      <c r="H11" s="310"/>
      <c r="I11" s="24"/>
      <c r="J11" s="20">
        <f t="shared" ref="J11:J55" si="1">I11*1.5</f>
        <v>0</v>
      </c>
      <c r="K11" s="310"/>
      <c r="L11" s="346"/>
      <c r="M11" s="346"/>
      <c r="N11" s="346"/>
      <c r="O11" s="19"/>
      <c r="Q11" s="12">
        <f t="shared" ref="Q11:Q55" si="2">L11*1.5</f>
        <v>0</v>
      </c>
    </row>
    <row r="12" spans="1:17" ht="18" customHeight="1" x14ac:dyDescent="0.25">
      <c r="A12" s="10"/>
      <c r="B12" s="366"/>
      <c r="C12" s="367"/>
      <c r="D12" s="368"/>
      <c r="E12" s="305"/>
      <c r="F12" s="11"/>
      <c r="G12" s="20">
        <f t="shared" si="0"/>
        <v>0</v>
      </c>
      <c r="H12" s="305"/>
      <c r="I12" s="11"/>
      <c r="J12" s="20">
        <f t="shared" si="1"/>
        <v>0</v>
      </c>
      <c r="K12" s="310"/>
      <c r="L12" s="346"/>
      <c r="M12" s="346"/>
      <c r="N12" s="346"/>
      <c r="O12" s="19"/>
      <c r="Q12" s="12">
        <f t="shared" si="2"/>
        <v>0</v>
      </c>
    </row>
    <row r="13" spans="1:17" ht="18" customHeight="1" x14ac:dyDescent="0.25">
      <c r="A13" s="10"/>
      <c r="B13" s="366"/>
      <c r="C13" s="367"/>
      <c r="D13" s="368"/>
      <c r="E13" s="305"/>
      <c r="F13" s="11"/>
      <c r="G13" s="20">
        <f t="shared" si="0"/>
        <v>0</v>
      </c>
      <c r="H13" s="305"/>
      <c r="I13" s="11"/>
      <c r="J13" s="20">
        <f t="shared" si="1"/>
        <v>0</v>
      </c>
      <c r="K13" s="310"/>
      <c r="L13" s="346"/>
      <c r="M13" s="346"/>
      <c r="N13" s="346"/>
      <c r="O13" s="19"/>
      <c r="Q13" s="12">
        <f t="shared" si="2"/>
        <v>0</v>
      </c>
    </row>
    <row r="14" spans="1:17" ht="18" customHeight="1" x14ac:dyDescent="0.25">
      <c r="A14" s="10"/>
      <c r="B14" s="366"/>
      <c r="C14" s="367"/>
      <c r="D14" s="368"/>
      <c r="E14" s="305"/>
      <c r="F14" s="11"/>
      <c r="G14" s="20">
        <f t="shared" si="0"/>
        <v>0</v>
      </c>
      <c r="H14" s="305"/>
      <c r="I14" s="11"/>
      <c r="J14" s="20">
        <f t="shared" si="1"/>
        <v>0</v>
      </c>
      <c r="K14" s="310"/>
      <c r="L14" s="346"/>
      <c r="M14" s="346"/>
      <c r="N14" s="346"/>
      <c r="O14" s="19"/>
      <c r="Q14" s="12">
        <f t="shared" si="2"/>
        <v>0</v>
      </c>
    </row>
    <row r="15" spans="1:17" ht="18" customHeight="1" x14ac:dyDescent="0.25">
      <c r="A15" s="10"/>
      <c r="B15" s="366"/>
      <c r="C15" s="367"/>
      <c r="D15" s="368"/>
      <c r="E15" s="305"/>
      <c r="F15" s="11"/>
      <c r="G15" s="20">
        <f t="shared" si="0"/>
        <v>0</v>
      </c>
      <c r="H15" s="305"/>
      <c r="I15" s="11"/>
      <c r="J15" s="20">
        <f t="shared" si="1"/>
        <v>0</v>
      </c>
      <c r="K15" s="310"/>
      <c r="L15" s="346"/>
      <c r="M15" s="346"/>
      <c r="N15" s="346"/>
      <c r="O15" s="19"/>
      <c r="Q15" s="12">
        <f t="shared" si="2"/>
        <v>0</v>
      </c>
    </row>
    <row r="16" spans="1:17" ht="18" customHeight="1" x14ac:dyDescent="0.25">
      <c r="A16" s="10"/>
      <c r="B16" s="366"/>
      <c r="C16" s="367"/>
      <c r="D16" s="368"/>
      <c r="E16" s="305"/>
      <c r="F16" s="11"/>
      <c r="G16" s="20">
        <f t="shared" si="0"/>
        <v>0</v>
      </c>
      <c r="H16" s="305"/>
      <c r="I16" s="11"/>
      <c r="J16" s="20">
        <f t="shared" si="1"/>
        <v>0</v>
      </c>
      <c r="K16" s="310"/>
      <c r="L16" s="346"/>
      <c r="M16" s="346"/>
      <c r="N16" s="346"/>
      <c r="O16" s="19"/>
      <c r="P16" s="19"/>
      <c r="Q16" s="12">
        <f t="shared" si="2"/>
        <v>0</v>
      </c>
    </row>
    <row r="17" spans="1:17" ht="18" customHeight="1" x14ac:dyDescent="0.25">
      <c r="A17" s="10"/>
      <c r="B17" s="366"/>
      <c r="C17" s="367"/>
      <c r="D17" s="368"/>
      <c r="E17" s="305"/>
      <c r="F17" s="11"/>
      <c r="G17" s="20">
        <f t="shared" si="0"/>
        <v>0</v>
      </c>
      <c r="H17" s="305"/>
      <c r="I17" s="11"/>
      <c r="J17" s="20">
        <f t="shared" si="1"/>
        <v>0</v>
      </c>
      <c r="K17" s="310"/>
      <c r="L17" s="346"/>
      <c r="M17" s="346"/>
      <c r="N17" s="346"/>
      <c r="O17" s="19"/>
      <c r="P17" s="19"/>
      <c r="Q17" s="12">
        <f t="shared" si="2"/>
        <v>0</v>
      </c>
    </row>
    <row r="18" spans="1:17" ht="18" customHeight="1" x14ac:dyDescent="0.25">
      <c r="A18" s="10"/>
      <c r="B18" s="366"/>
      <c r="C18" s="367"/>
      <c r="D18" s="368"/>
      <c r="E18" s="305"/>
      <c r="F18" s="11"/>
      <c r="G18" s="20">
        <f t="shared" si="0"/>
        <v>0</v>
      </c>
      <c r="H18" s="305"/>
      <c r="I18" s="11"/>
      <c r="J18" s="20">
        <f t="shared" si="1"/>
        <v>0</v>
      </c>
      <c r="K18" s="310"/>
      <c r="L18" s="346"/>
      <c r="M18" s="346"/>
      <c r="N18" s="346"/>
      <c r="O18" s="19"/>
      <c r="P18" s="19"/>
      <c r="Q18" s="12">
        <f t="shared" si="2"/>
        <v>0</v>
      </c>
    </row>
    <row r="19" spans="1:17" ht="18" customHeight="1" x14ac:dyDescent="0.25">
      <c r="A19" s="10"/>
      <c r="B19" s="366"/>
      <c r="C19" s="367"/>
      <c r="D19" s="368"/>
      <c r="E19" s="310"/>
      <c r="F19" s="24"/>
      <c r="G19" s="20">
        <f t="shared" si="0"/>
        <v>0</v>
      </c>
      <c r="H19" s="305"/>
      <c r="I19" s="24"/>
      <c r="J19" s="20">
        <f t="shared" si="1"/>
        <v>0</v>
      </c>
      <c r="K19" s="310"/>
      <c r="L19" s="346"/>
      <c r="M19" s="346"/>
      <c r="N19" s="346"/>
      <c r="O19" s="19"/>
      <c r="P19" s="19"/>
      <c r="Q19" s="12">
        <f t="shared" si="2"/>
        <v>0</v>
      </c>
    </row>
    <row r="20" spans="1:17" ht="18" customHeight="1" x14ac:dyDescent="0.25">
      <c r="A20" s="14"/>
      <c r="B20" s="366"/>
      <c r="C20" s="367"/>
      <c r="D20" s="368"/>
      <c r="E20" s="310"/>
      <c r="F20" s="24"/>
      <c r="G20" s="20">
        <f t="shared" si="0"/>
        <v>0</v>
      </c>
      <c r="H20" s="310"/>
      <c r="I20" s="24"/>
      <c r="J20" s="20">
        <f t="shared" si="1"/>
        <v>0</v>
      </c>
      <c r="K20" s="310"/>
      <c r="L20" s="346"/>
      <c r="M20" s="346"/>
      <c r="N20" s="346"/>
      <c r="O20" s="19"/>
      <c r="P20" s="19"/>
      <c r="Q20" s="12">
        <f t="shared" si="2"/>
        <v>0</v>
      </c>
    </row>
    <row r="21" spans="1:17" ht="18" customHeight="1" x14ac:dyDescent="0.25">
      <c r="A21" s="14"/>
      <c r="B21" s="366"/>
      <c r="C21" s="367"/>
      <c r="D21" s="368"/>
      <c r="E21" s="310"/>
      <c r="F21" s="24"/>
      <c r="G21" s="20">
        <f t="shared" si="0"/>
        <v>0</v>
      </c>
      <c r="H21" s="310"/>
      <c r="I21" s="24"/>
      <c r="J21" s="20">
        <f t="shared" si="1"/>
        <v>0</v>
      </c>
      <c r="K21" s="310"/>
      <c r="L21" s="346"/>
      <c r="M21" s="346"/>
      <c r="N21" s="346"/>
      <c r="O21" s="19"/>
      <c r="P21" s="19"/>
      <c r="Q21" s="12">
        <f t="shared" si="2"/>
        <v>0</v>
      </c>
    </row>
    <row r="22" spans="1:17" ht="18" customHeight="1" x14ac:dyDescent="0.25">
      <c r="A22" s="14"/>
      <c r="B22" s="366"/>
      <c r="C22" s="367"/>
      <c r="D22" s="368"/>
      <c r="E22" s="310"/>
      <c r="F22" s="24"/>
      <c r="G22" s="20">
        <f t="shared" si="0"/>
        <v>0</v>
      </c>
      <c r="H22" s="310"/>
      <c r="I22" s="24"/>
      <c r="J22" s="20">
        <f t="shared" si="1"/>
        <v>0</v>
      </c>
      <c r="K22" s="310"/>
      <c r="L22" s="346"/>
      <c r="M22" s="346"/>
      <c r="N22" s="346"/>
      <c r="O22" s="19"/>
      <c r="P22" s="19"/>
      <c r="Q22" s="12">
        <f t="shared" si="2"/>
        <v>0</v>
      </c>
    </row>
    <row r="23" spans="1:17" ht="18" customHeight="1" x14ac:dyDescent="0.25">
      <c r="A23" s="14"/>
      <c r="B23" s="366"/>
      <c r="C23" s="367"/>
      <c r="D23" s="368"/>
      <c r="E23" s="310"/>
      <c r="F23" s="24"/>
      <c r="G23" s="20">
        <f t="shared" si="0"/>
        <v>0</v>
      </c>
      <c r="H23" s="310"/>
      <c r="I23" s="24"/>
      <c r="J23" s="20">
        <f t="shared" si="1"/>
        <v>0</v>
      </c>
      <c r="K23" s="310"/>
      <c r="L23" s="346"/>
      <c r="M23" s="346"/>
      <c r="N23" s="346"/>
      <c r="O23" s="19"/>
      <c r="P23" s="19"/>
      <c r="Q23" s="12">
        <f t="shared" si="2"/>
        <v>0</v>
      </c>
    </row>
    <row r="24" spans="1:17" ht="18" customHeight="1" x14ac:dyDescent="0.25">
      <c r="A24" s="14"/>
      <c r="B24" s="366"/>
      <c r="C24" s="367"/>
      <c r="D24" s="368"/>
      <c r="E24" s="310"/>
      <c r="F24" s="24"/>
      <c r="G24" s="20">
        <f t="shared" si="0"/>
        <v>0</v>
      </c>
      <c r="H24" s="310"/>
      <c r="I24" s="24"/>
      <c r="J24" s="20">
        <f t="shared" si="1"/>
        <v>0</v>
      </c>
      <c r="K24" s="310"/>
      <c r="L24" s="346"/>
      <c r="M24" s="346"/>
      <c r="N24" s="346"/>
      <c r="O24" s="19"/>
      <c r="P24" s="19"/>
      <c r="Q24" s="12">
        <f t="shared" si="2"/>
        <v>0</v>
      </c>
    </row>
    <row r="25" spans="1:17" ht="18" customHeight="1" x14ac:dyDescent="0.25">
      <c r="A25" s="14"/>
      <c r="B25" s="366"/>
      <c r="C25" s="367"/>
      <c r="D25" s="368"/>
      <c r="E25" s="310"/>
      <c r="F25" s="24"/>
      <c r="G25" s="20">
        <f t="shared" si="0"/>
        <v>0</v>
      </c>
      <c r="H25" s="310"/>
      <c r="I25" s="24"/>
      <c r="J25" s="20">
        <f t="shared" si="1"/>
        <v>0</v>
      </c>
      <c r="K25" s="310"/>
      <c r="L25" s="346"/>
      <c r="M25" s="346"/>
      <c r="N25" s="346"/>
      <c r="O25" s="19"/>
      <c r="P25" s="19"/>
      <c r="Q25" s="12">
        <f t="shared" si="2"/>
        <v>0</v>
      </c>
    </row>
    <row r="26" spans="1:17" ht="18" customHeight="1" x14ac:dyDescent="0.25">
      <c r="A26" s="14"/>
      <c r="B26" s="366"/>
      <c r="C26" s="367"/>
      <c r="D26" s="368"/>
      <c r="E26" s="310"/>
      <c r="F26" s="24"/>
      <c r="G26" s="20">
        <f t="shared" si="0"/>
        <v>0</v>
      </c>
      <c r="H26" s="310"/>
      <c r="I26" s="24"/>
      <c r="J26" s="20">
        <f t="shared" si="1"/>
        <v>0</v>
      </c>
      <c r="K26" s="310"/>
      <c r="L26" s="346"/>
      <c r="M26" s="346"/>
      <c r="N26" s="346"/>
      <c r="O26" s="19"/>
      <c r="P26" s="19"/>
      <c r="Q26" s="12">
        <f t="shared" si="2"/>
        <v>0</v>
      </c>
    </row>
    <row r="27" spans="1:17" ht="18" customHeight="1" x14ac:dyDescent="0.25">
      <c r="A27" s="14"/>
      <c r="B27" s="366"/>
      <c r="C27" s="367"/>
      <c r="D27" s="368"/>
      <c r="E27" s="310"/>
      <c r="F27" s="24"/>
      <c r="G27" s="20">
        <f t="shared" si="0"/>
        <v>0</v>
      </c>
      <c r="H27" s="310"/>
      <c r="I27" s="24"/>
      <c r="J27" s="20">
        <f t="shared" si="1"/>
        <v>0</v>
      </c>
      <c r="K27" s="310"/>
      <c r="L27" s="346"/>
      <c r="M27" s="346"/>
      <c r="N27" s="346"/>
      <c r="O27" s="19"/>
      <c r="P27" s="19"/>
      <c r="Q27" s="12">
        <f t="shared" si="2"/>
        <v>0</v>
      </c>
    </row>
    <row r="28" spans="1:17" ht="18" customHeight="1" x14ac:dyDescent="0.25">
      <c r="A28" s="14"/>
      <c r="B28" s="366"/>
      <c r="C28" s="367"/>
      <c r="D28" s="368"/>
      <c r="E28" s="310"/>
      <c r="F28" s="24"/>
      <c r="G28" s="20">
        <f t="shared" si="0"/>
        <v>0</v>
      </c>
      <c r="H28" s="310"/>
      <c r="I28" s="24"/>
      <c r="J28" s="20">
        <f t="shared" si="1"/>
        <v>0</v>
      </c>
      <c r="K28" s="310"/>
      <c r="L28" s="346"/>
      <c r="M28" s="346"/>
      <c r="N28" s="346"/>
      <c r="O28" s="19"/>
      <c r="P28" s="19"/>
      <c r="Q28" s="12">
        <f t="shared" si="2"/>
        <v>0</v>
      </c>
    </row>
    <row r="29" spans="1:17" ht="18" customHeight="1" x14ac:dyDescent="0.25">
      <c r="A29" s="14"/>
      <c r="B29" s="366"/>
      <c r="C29" s="367"/>
      <c r="D29" s="368"/>
      <c r="E29" s="310"/>
      <c r="F29" s="24"/>
      <c r="G29" s="20">
        <f t="shared" si="0"/>
        <v>0</v>
      </c>
      <c r="H29" s="310"/>
      <c r="I29" s="24"/>
      <c r="J29" s="20">
        <f t="shared" si="1"/>
        <v>0</v>
      </c>
      <c r="K29" s="310"/>
      <c r="L29" s="346"/>
      <c r="M29" s="346"/>
      <c r="N29" s="346"/>
      <c r="O29" s="19"/>
      <c r="P29" s="19"/>
      <c r="Q29" s="12">
        <f t="shared" si="2"/>
        <v>0</v>
      </c>
    </row>
    <row r="30" spans="1:17" ht="18" customHeight="1" x14ac:dyDescent="0.25">
      <c r="A30" s="14"/>
      <c r="B30" s="366"/>
      <c r="C30" s="367"/>
      <c r="D30" s="368"/>
      <c r="E30" s="310"/>
      <c r="F30" s="24"/>
      <c r="G30" s="20">
        <f t="shared" si="0"/>
        <v>0</v>
      </c>
      <c r="H30" s="310"/>
      <c r="I30" s="24"/>
      <c r="J30" s="20">
        <f t="shared" si="1"/>
        <v>0</v>
      </c>
      <c r="K30" s="310"/>
      <c r="L30" s="346"/>
      <c r="M30" s="346"/>
      <c r="N30" s="346"/>
      <c r="O30" s="19"/>
      <c r="P30" s="19"/>
      <c r="Q30" s="12">
        <f t="shared" si="2"/>
        <v>0</v>
      </c>
    </row>
    <row r="31" spans="1:17" ht="18" customHeight="1" x14ac:dyDescent="0.25">
      <c r="A31" s="14"/>
      <c r="B31" s="366"/>
      <c r="C31" s="367"/>
      <c r="D31" s="368"/>
      <c r="E31" s="310"/>
      <c r="F31" s="24"/>
      <c r="G31" s="20">
        <f t="shared" si="0"/>
        <v>0</v>
      </c>
      <c r="H31" s="310"/>
      <c r="I31" s="24"/>
      <c r="J31" s="20">
        <f t="shared" si="1"/>
        <v>0</v>
      </c>
      <c r="K31" s="310"/>
      <c r="L31" s="346"/>
      <c r="M31" s="346"/>
      <c r="N31" s="346"/>
      <c r="O31" s="19"/>
      <c r="P31" s="19"/>
      <c r="Q31" s="12">
        <f t="shared" si="2"/>
        <v>0</v>
      </c>
    </row>
    <row r="32" spans="1:17" ht="18" customHeight="1" x14ac:dyDescent="0.25">
      <c r="A32" s="14"/>
      <c r="B32" s="366"/>
      <c r="C32" s="367"/>
      <c r="D32" s="368"/>
      <c r="E32" s="310"/>
      <c r="F32" s="24"/>
      <c r="G32" s="20">
        <f t="shared" si="0"/>
        <v>0</v>
      </c>
      <c r="H32" s="310"/>
      <c r="I32" s="24"/>
      <c r="J32" s="20">
        <f t="shared" si="1"/>
        <v>0</v>
      </c>
      <c r="K32" s="310"/>
      <c r="L32" s="346"/>
      <c r="M32" s="346"/>
      <c r="N32" s="346"/>
      <c r="O32" s="19"/>
      <c r="P32" s="19"/>
      <c r="Q32" s="12">
        <f t="shared" si="2"/>
        <v>0</v>
      </c>
    </row>
    <row r="33" spans="1:17" ht="18" customHeight="1" x14ac:dyDescent="0.25">
      <c r="A33" s="14"/>
      <c r="B33" s="366"/>
      <c r="C33" s="367"/>
      <c r="D33" s="368"/>
      <c r="E33" s="310"/>
      <c r="F33" s="24"/>
      <c r="G33" s="20">
        <f t="shared" si="0"/>
        <v>0</v>
      </c>
      <c r="H33" s="310"/>
      <c r="I33" s="24"/>
      <c r="J33" s="20">
        <f t="shared" si="1"/>
        <v>0</v>
      </c>
      <c r="K33" s="310"/>
      <c r="L33" s="346"/>
      <c r="M33" s="346"/>
      <c r="N33" s="346"/>
      <c r="O33" s="19"/>
      <c r="P33" s="19"/>
      <c r="Q33" s="12">
        <f t="shared" si="2"/>
        <v>0</v>
      </c>
    </row>
    <row r="34" spans="1:17" ht="18" customHeight="1" x14ac:dyDescent="0.25">
      <c r="A34" s="14"/>
      <c r="B34" s="366"/>
      <c r="C34" s="367"/>
      <c r="D34" s="368"/>
      <c r="E34" s="310"/>
      <c r="F34" s="24"/>
      <c r="G34" s="20">
        <f t="shared" si="0"/>
        <v>0</v>
      </c>
      <c r="H34" s="310"/>
      <c r="I34" s="24"/>
      <c r="J34" s="20">
        <f t="shared" si="1"/>
        <v>0</v>
      </c>
      <c r="K34" s="310"/>
      <c r="L34" s="346"/>
      <c r="M34" s="346"/>
      <c r="N34" s="346"/>
      <c r="O34" s="19"/>
      <c r="P34" s="19"/>
      <c r="Q34" s="12">
        <f t="shared" si="2"/>
        <v>0</v>
      </c>
    </row>
    <row r="35" spans="1:17" ht="18" customHeight="1" x14ac:dyDescent="0.25">
      <c r="A35" s="14"/>
      <c r="B35" s="366"/>
      <c r="C35" s="367"/>
      <c r="D35" s="368"/>
      <c r="E35" s="310"/>
      <c r="F35" s="24"/>
      <c r="G35" s="20">
        <f t="shared" si="0"/>
        <v>0</v>
      </c>
      <c r="H35" s="310"/>
      <c r="I35" s="24"/>
      <c r="J35" s="20">
        <f t="shared" si="1"/>
        <v>0</v>
      </c>
      <c r="K35" s="310"/>
      <c r="L35" s="346"/>
      <c r="M35" s="346"/>
      <c r="N35" s="346"/>
      <c r="O35" s="19"/>
      <c r="P35" s="19"/>
      <c r="Q35" s="12">
        <f t="shared" si="2"/>
        <v>0</v>
      </c>
    </row>
    <row r="36" spans="1:17" ht="18" customHeight="1" x14ac:dyDescent="0.25">
      <c r="A36" s="14"/>
      <c r="B36" s="366"/>
      <c r="C36" s="367"/>
      <c r="D36" s="368"/>
      <c r="E36" s="310"/>
      <c r="F36" s="24"/>
      <c r="G36" s="20">
        <f t="shared" si="0"/>
        <v>0</v>
      </c>
      <c r="H36" s="310"/>
      <c r="I36" s="24"/>
      <c r="J36" s="20">
        <f t="shared" si="1"/>
        <v>0</v>
      </c>
      <c r="K36" s="310"/>
      <c r="L36" s="346"/>
      <c r="M36" s="346"/>
      <c r="N36" s="346"/>
      <c r="O36" s="19"/>
      <c r="P36" s="19"/>
      <c r="Q36" s="12">
        <f t="shared" si="2"/>
        <v>0</v>
      </c>
    </row>
    <row r="37" spans="1:17" ht="18" customHeight="1" x14ac:dyDescent="0.25">
      <c r="A37" s="14"/>
      <c r="B37" s="366"/>
      <c r="C37" s="367"/>
      <c r="D37" s="368"/>
      <c r="E37" s="310"/>
      <c r="F37" s="24"/>
      <c r="G37" s="20">
        <f t="shared" si="0"/>
        <v>0</v>
      </c>
      <c r="H37" s="310"/>
      <c r="I37" s="24"/>
      <c r="J37" s="20">
        <f t="shared" si="1"/>
        <v>0</v>
      </c>
      <c r="K37" s="310"/>
      <c r="L37" s="346"/>
      <c r="M37" s="346"/>
      <c r="N37" s="346"/>
      <c r="O37" s="19"/>
      <c r="P37" s="19"/>
      <c r="Q37" s="12">
        <f t="shared" si="2"/>
        <v>0</v>
      </c>
    </row>
    <row r="38" spans="1:17" ht="18" customHeight="1" x14ac:dyDescent="0.25">
      <c r="A38" s="14"/>
      <c r="B38" s="366"/>
      <c r="C38" s="367"/>
      <c r="D38" s="368"/>
      <c r="E38" s="310"/>
      <c r="F38" s="24"/>
      <c r="G38" s="20">
        <f t="shared" si="0"/>
        <v>0</v>
      </c>
      <c r="H38" s="310"/>
      <c r="I38" s="24"/>
      <c r="J38" s="20">
        <f t="shared" si="1"/>
        <v>0</v>
      </c>
      <c r="K38" s="310"/>
      <c r="L38" s="346"/>
      <c r="M38" s="346"/>
      <c r="N38" s="346"/>
      <c r="O38" s="19"/>
      <c r="P38" s="19"/>
      <c r="Q38" s="12">
        <f t="shared" si="2"/>
        <v>0</v>
      </c>
    </row>
    <row r="39" spans="1:17" ht="18" customHeight="1" x14ac:dyDescent="0.25">
      <c r="A39" s="14"/>
      <c r="B39" s="366"/>
      <c r="C39" s="367"/>
      <c r="D39" s="368"/>
      <c r="E39" s="310"/>
      <c r="F39" s="24"/>
      <c r="G39" s="20">
        <f t="shared" si="0"/>
        <v>0</v>
      </c>
      <c r="H39" s="310"/>
      <c r="I39" s="24"/>
      <c r="J39" s="20">
        <f t="shared" si="1"/>
        <v>0</v>
      </c>
      <c r="K39" s="310"/>
      <c r="L39" s="346"/>
      <c r="M39" s="346"/>
      <c r="N39" s="346"/>
      <c r="O39" s="19"/>
      <c r="P39" s="19"/>
      <c r="Q39" s="12">
        <f t="shared" si="2"/>
        <v>0</v>
      </c>
    </row>
    <row r="40" spans="1:17" ht="18" customHeight="1" x14ac:dyDescent="0.25">
      <c r="A40" s="14"/>
      <c r="B40" s="366"/>
      <c r="C40" s="367"/>
      <c r="D40" s="368"/>
      <c r="E40" s="310"/>
      <c r="F40" s="24"/>
      <c r="G40" s="20">
        <f t="shared" si="0"/>
        <v>0</v>
      </c>
      <c r="H40" s="310"/>
      <c r="I40" s="24"/>
      <c r="J40" s="20">
        <f t="shared" si="1"/>
        <v>0</v>
      </c>
      <c r="K40" s="310"/>
      <c r="L40" s="346"/>
      <c r="M40" s="346"/>
      <c r="N40" s="346"/>
      <c r="O40" s="19"/>
      <c r="P40" s="19"/>
      <c r="Q40" s="12">
        <f t="shared" si="2"/>
        <v>0</v>
      </c>
    </row>
    <row r="41" spans="1:17" ht="18" customHeight="1" x14ac:dyDescent="0.25">
      <c r="A41" s="14"/>
      <c r="B41" s="366"/>
      <c r="C41" s="367"/>
      <c r="D41" s="368"/>
      <c r="E41" s="310"/>
      <c r="F41" s="24"/>
      <c r="G41" s="20">
        <f t="shared" si="0"/>
        <v>0</v>
      </c>
      <c r="H41" s="310"/>
      <c r="I41" s="24"/>
      <c r="J41" s="20">
        <f t="shared" si="1"/>
        <v>0</v>
      </c>
      <c r="K41" s="310"/>
      <c r="L41" s="346"/>
      <c r="M41" s="346"/>
      <c r="N41" s="346"/>
      <c r="O41" s="19"/>
      <c r="P41" s="19"/>
      <c r="Q41" s="12">
        <f t="shared" si="2"/>
        <v>0</v>
      </c>
    </row>
    <row r="42" spans="1:17" ht="18" customHeight="1" x14ac:dyDescent="0.25">
      <c r="A42" s="14"/>
      <c r="B42" s="366"/>
      <c r="C42" s="367"/>
      <c r="D42" s="368"/>
      <c r="E42" s="310"/>
      <c r="F42" s="24"/>
      <c r="G42" s="20">
        <f t="shared" si="0"/>
        <v>0</v>
      </c>
      <c r="H42" s="310"/>
      <c r="I42" s="24"/>
      <c r="J42" s="20">
        <f t="shared" si="1"/>
        <v>0</v>
      </c>
      <c r="K42" s="310"/>
      <c r="L42" s="346"/>
      <c r="M42" s="346"/>
      <c r="N42" s="346"/>
      <c r="O42" s="19"/>
      <c r="P42" s="19"/>
      <c r="Q42" s="12">
        <f t="shared" si="2"/>
        <v>0</v>
      </c>
    </row>
    <row r="43" spans="1:17" ht="18" customHeight="1" x14ac:dyDescent="0.25">
      <c r="A43" s="14"/>
      <c r="B43" s="366"/>
      <c r="C43" s="367"/>
      <c r="D43" s="368"/>
      <c r="E43" s="310"/>
      <c r="F43" s="24"/>
      <c r="G43" s="20">
        <f t="shared" si="0"/>
        <v>0</v>
      </c>
      <c r="H43" s="310"/>
      <c r="I43" s="24"/>
      <c r="J43" s="20">
        <f t="shared" si="1"/>
        <v>0</v>
      </c>
      <c r="K43" s="310"/>
      <c r="L43" s="346"/>
      <c r="M43" s="346"/>
      <c r="N43" s="346"/>
      <c r="O43" s="19"/>
      <c r="P43" s="19"/>
      <c r="Q43" s="12">
        <f t="shared" si="2"/>
        <v>0</v>
      </c>
    </row>
    <row r="44" spans="1:17" ht="18" customHeight="1" x14ac:dyDescent="0.25">
      <c r="A44" s="14"/>
      <c r="B44" s="366"/>
      <c r="C44" s="367"/>
      <c r="D44" s="368"/>
      <c r="E44" s="310"/>
      <c r="F44" s="24"/>
      <c r="G44" s="20">
        <f t="shared" si="0"/>
        <v>0</v>
      </c>
      <c r="H44" s="310"/>
      <c r="I44" s="24"/>
      <c r="J44" s="20">
        <f t="shared" si="1"/>
        <v>0</v>
      </c>
      <c r="K44" s="310"/>
      <c r="L44" s="346"/>
      <c r="M44" s="346"/>
      <c r="N44" s="346"/>
      <c r="O44" s="19"/>
      <c r="P44" s="19"/>
      <c r="Q44" s="12">
        <f t="shared" si="2"/>
        <v>0</v>
      </c>
    </row>
    <row r="45" spans="1:17" ht="18" customHeight="1" x14ac:dyDescent="0.25">
      <c r="A45" s="14"/>
      <c r="B45" s="366"/>
      <c r="C45" s="367"/>
      <c r="D45" s="368"/>
      <c r="E45" s="310"/>
      <c r="F45" s="24"/>
      <c r="G45" s="20">
        <f t="shared" si="0"/>
        <v>0</v>
      </c>
      <c r="H45" s="310"/>
      <c r="I45" s="24"/>
      <c r="J45" s="20">
        <f t="shared" si="1"/>
        <v>0</v>
      </c>
      <c r="K45" s="310"/>
      <c r="L45" s="346"/>
      <c r="M45" s="346"/>
      <c r="N45" s="346"/>
      <c r="O45" s="19"/>
      <c r="P45" s="19"/>
      <c r="Q45" s="12">
        <f t="shared" si="2"/>
        <v>0</v>
      </c>
    </row>
    <row r="46" spans="1:17" ht="18" customHeight="1" thickBot="1" x14ac:dyDescent="0.3">
      <c r="A46" s="14"/>
      <c r="B46" s="366"/>
      <c r="C46" s="367"/>
      <c r="D46" s="368"/>
      <c r="E46" s="310"/>
      <c r="F46" s="26"/>
      <c r="G46" s="20">
        <f t="shared" si="0"/>
        <v>0</v>
      </c>
      <c r="H46" s="310"/>
      <c r="I46" s="26"/>
      <c r="J46" s="20">
        <f t="shared" si="1"/>
        <v>0</v>
      </c>
      <c r="K46" s="310"/>
      <c r="L46" s="346"/>
      <c r="M46" s="346"/>
      <c r="N46" s="346"/>
      <c r="O46" s="22"/>
      <c r="P46" s="22"/>
      <c r="Q46" s="37">
        <f t="shared" si="2"/>
        <v>0</v>
      </c>
    </row>
    <row r="47" spans="1:17" ht="18" customHeight="1" x14ac:dyDescent="0.25">
      <c r="A47" s="14"/>
      <c r="B47" s="366"/>
      <c r="C47" s="367"/>
      <c r="D47" s="368"/>
      <c r="E47" s="310"/>
      <c r="F47" s="26"/>
      <c r="G47" s="20">
        <f t="shared" si="0"/>
        <v>0</v>
      </c>
      <c r="H47" s="310"/>
      <c r="I47" s="26"/>
      <c r="J47" s="20">
        <f t="shared" si="1"/>
        <v>0</v>
      </c>
      <c r="K47" s="310"/>
      <c r="L47" s="346"/>
      <c r="M47" s="346"/>
      <c r="N47" s="346"/>
      <c r="O47" s="1"/>
      <c r="P47" s="1"/>
      <c r="Q47" s="12">
        <f t="shared" si="2"/>
        <v>0</v>
      </c>
    </row>
    <row r="48" spans="1:17" ht="18" customHeight="1" x14ac:dyDescent="0.25">
      <c r="A48" s="14"/>
      <c r="B48" s="366"/>
      <c r="C48" s="367"/>
      <c r="D48" s="368"/>
      <c r="E48" s="310"/>
      <c r="F48" s="26"/>
      <c r="G48" s="20">
        <f t="shared" si="0"/>
        <v>0</v>
      </c>
      <c r="H48" s="310"/>
      <c r="I48" s="26"/>
      <c r="J48" s="20">
        <f t="shared" si="1"/>
        <v>0</v>
      </c>
      <c r="K48" s="310"/>
      <c r="L48" s="346"/>
      <c r="M48" s="346"/>
      <c r="N48" s="346"/>
      <c r="O48" s="1"/>
      <c r="P48" s="1"/>
      <c r="Q48" s="12">
        <f t="shared" si="2"/>
        <v>0</v>
      </c>
    </row>
    <row r="49" spans="1:17" ht="18" customHeight="1" x14ac:dyDescent="0.25">
      <c r="A49" s="14"/>
      <c r="B49" s="366"/>
      <c r="C49" s="367"/>
      <c r="D49" s="368"/>
      <c r="E49" s="310"/>
      <c r="F49" s="26"/>
      <c r="G49" s="20">
        <f t="shared" si="0"/>
        <v>0</v>
      </c>
      <c r="H49" s="310"/>
      <c r="I49" s="26"/>
      <c r="J49" s="20">
        <f t="shared" si="1"/>
        <v>0</v>
      </c>
      <c r="K49" s="310"/>
      <c r="L49" s="346"/>
      <c r="M49" s="346"/>
      <c r="N49" s="346"/>
      <c r="O49" s="1"/>
      <c r="P49" s="1"/>
      <c r="Q49" s="12">
        <f t="shared" si="2"/>
        <v>0</v>
      </c>
    </row>
    <row r="50" spans="1:17" ht="18" customHeight="1" x14ac:dyDescent="0.25">
      <c r="A50" s="14"/>
      <c r="B50" s="366"/>
      <c r="C50" s="367"/>
      <c r="D50" s="368"/>
      <c r="E50" s="310"/>
      <c r="F50" s="26"/>
      <c r="G50" s="20">
        <f t="shared" si="0"/>
        <v>0</v>
      </c>
      <c r="H50" s="310"/>
      <c r="I50" s="26"/>
      <c r="J50" s="20">
        <f t="shared" si="1"/>
        <v>0</v>
      </c>
      <c r="K50" s="310"/>
      <c r="L50" s="346"/>
      <c r="M50" s="346"/>
      <c r="N50" s="346"/>
      <c r="O50" s="1"/>
      <c r="P50" s="1"/>
      <c r="Q50" s="12">
        <f t="shared" si="2"/>
        <v>0</v>
      </c>
    </row>
    <row r="51" spans="1:17" ht="18" customHeight="1" x14ac:dyDescent="0.25">
      <c r="A51" s="14"/>
      <c r="B51" s="366"/>
      <c r="C51" s="367"/>
      <c r="D51" s="368"/>
      <c r="E51" s="310"/>
      <c r="F51" s="26"/>
      <c r="G51" s="20">
        <f t="shared" si="0"/>
        <v>0</v>
      </c>
      <c r="H51" s="310"/>
      <c r="I51" s="26"/>
      <c r="J51" s="20">
        <f t="shared" si="1"/>
        <v>0</v>
      </c>
      <c r="K51" s="310"/>
      <c r="L51" s="346"/>
      <c r="M51" s="346"/>
      <c r="N51" s="346"/>
      <c r="O51" s="1"/>
      <c r="P51" s="1"/>
      <c r="Q51" s="12">
        <f t="shared" si="2"/>
        <v>0</v>
      </c>
    </row>
    <row r="52" spans="1:17" ht="18" customHeight="1" x14ac:dyDescent="0.25">
      <c r="A52" s="14"/>
      <c r="B52" s="366"/>
      <c r="C52" s="367"/>
      <c r="D52" s="368"/>
      <c r="E52" s="310"/>
      <c r="F52" s="26"/>
      <c r="G52" s="20">
        <f t="shared" si="0"/>
        <v>0</v>
      </c>
      <c r="H52" s="310"/>
      <c r="I52" s="26"/>
      <c r="J52" s="20">
        <f t="shared" si="1"/>
        <v>0</v>
      </c>
      <c r="K52" s="310"/>
      <c r="L52" s="346"/>
      <c r="M52" s="346"/>
      <c r="N52" s="346"/>
      <c r="O52" s="1"/>
      <c r="P52" s="1"/>
      <c r="Q52" s="12">
        <f t="shared" si="2"/>
        <v>0</v>
      </c>
    </row>
    <row r="53" spans="1:17" ht="18" customHeight="1" x14ac:dyDescent="0.25">
      <c r="A53" s="14"/>
      <c r="B53" s="366"/>
      <c r="C53" s="367"/>
      <c r="D53" s="368"/>
      <c r="E53" s="310"/>
      <c r="F53" s="26"/>
      <c r="G53" s="20">
        <f t="shared" si="0"/>
        <v>0</v>
      </c>
      <c r="H53" s="310"/>
      <c r="I53" s="26"/>
      <c r="J53" s="20">
        <f t="shared" si="1"/>
        <v>0</v>
      </c>
      <c r="K53" s="310"/>
      <c r="L53" s="346"/>
      <c r="M53" s="346"/>
      <c r="N53" s="346"/>
      <c r="O53" s="1"/>
      <c r="P53" s="1"/>
      <c r="Q53" s="12">
        <f t="shared" si="2"/>
        <v>0</v>
      </c>
    </row>
    <row r="54" spans="1:17" ht="18" customHeight="1" x14ac:dyDescent="0.25">
      <c r="A54" s="14"/>
      <c r="B54" s="366"/>
      <c r="C54" s="367"/>
      <c r="D54" s="368"/>
      <c r="E54" s="310"/>
      <c r="F54" s="26"/>
      <c r="G54" s="20">
        <f t="shared" si="0"/>
        <v>0</v>
      </c>
      <c r="H54" s="310"/>
      <c r="I54" s="26"/>
      <c r="J54" s="20">
        <f t="shared" si="1"/>
        <v>0</v>
      </c>
      <c r="K54" s="310"/>
      <c r="L54" s="346"/>
      <c r="M54" s="346"/>
      <c r="N54" s="346"/>
      <c r="O54" s="1"/>
      <c r="P54" s="1"/>
      <c r="Q54" s="12">
        <f t="shared" si="2"/>
        <v>0</v>
      </c>
    </row>
    <row r="55" spans="1:17" ht="18" customHeight="1" thickBot="1" x14ac:dyDescent="0.3">
      <c r="A55" s="14"/>
      <c r="B55" s="366"/>
      <c r="C55" s="367"/>
      <c r="D55" s="368"/>
      <c r="E55" s="311"/>
      <c r="F55" s="27"/>
      <c r="G55" s="21">
        <f t="shared" si="0"/>
        <v>0</v>
      </c>
      <c r="H55" s="311"/>
      <c r="I55" s="27"/>
      <c r="J55" s="21">
        <f t="shared" si="1"/>
        <v>0</v>
      </c>
      <c r="K55" s="311"/>
      <c r="L55" s="350"/>
      <c r="M55" s="350"/>
      <c r="N55" s="350"/>
      <c r="O55" s="39"/>
      <c r="P55" s="39"/>
      <c r="Q55" s="38">
        <f t="shared" si="2"/>
        <v>0</v>
      </c>
    </row>
    <row r="56" spans="1:17" ht="8.25" customHeight="1" x14ac:dyDescent="0.25">
      <c r="A56" s="31"/>
      <c r="B56" s="31"/>
      <c r="C56" s="31"/>
      <c r="D56" s="31"/>
      <c r="E56" s="307"/>
      <c r="F56" s="31"/>
      <c r="G56" s="31"/>
      <c r="H56" s="307"/>
      <c r="I56" s="31"/>
      <c r="J56" s="31"/>
      <c r="K56" s="307"/>
      <c r="L56" s="31"/>
      <c r="M56" s="31"/>
      <c r="N56" s="31"/>
      <c r="O56" s="1"/>
      <c r="P56" s="1"/>
      <c r="Q56" s="1"/>
    </row>
    <row r="57" spans="1:17" ht="9.75" customHeight="1" x14ac:dyDescent="0.25">
      <c r="A57" s="36"/>
      <c r="B57" s="36"/>
      <c r="C57" s="36"/>
      <c r="D57" s="36"/>
      <c r="E57" s="319"/>
      <c r="F57" s="36"/>
      <c r="G57" s="36"/>
      <c r="H57" s="319"/>
      <c r="I57" s="36"/>
      <c r="J57" s="36"/>
      <c r="K57" s="319"/>
      <c r="L57" s="36"/>
      <c r="M57" s="36"/>
      <c r="N57" s="36"/>
      <c r="O57" s="1"/>
      <c r="P57" s="1"/>
      <c r="Q57" s="1"/>
    </row>
    <row r="58" spans="1:17" x14ac:dyDescent="0.25">
      <c r="A58" s="16"/>
      <c r="B58" s="3"/>
      <c r="C58" s="3"/>
      <c r="D58" s="3"/>
      <c r="E58" s="306"/>
      <c r="F58" s="3"/>
      <c r="G58" s="3"/>
      <c r="H58" s="306"/>
      <c r="I58" s="3"/>
      <c r="M58" s="3"/>
      <c r="N58" s="3"/>
      <c r="O58" s="3"/>
      <c r="P58" s="3"/>
      <c r="Q58" s="323" t="s">
        <v>481</v>
      </c>
    </row>
    <row r="59" spans="1:17" ht="6.75" customHeight="1" x14ac:dyDescent="0.25">
      <c r="A59" s="3"/>
      <c r="B59" s="3"/>
      <c r="C59" s="3"/>
      <c r="D59" s="3"/>
      <c r="E59" s="306"/>
      <c r="F59" s="3"/>
      <c r="G59" s="3"/>
      <c r="H59" s="306"/>
      <c r="I59" s="3"/>
      <c r="J59" s="3"/>
      <c r="K59" s="306"/>
      <c r="L59" s="3"/>
      <c r="M59" s="3"/>
      <c r="N59" s="3"/>
      <c r="O59" s="1"/>
      <c r="P59" s="1"/>
      <c r="Q59" s="1"/>
    </row>
    <row r="60" spans="1:17" x14ac:dyDescent="0.25">
      <c r="A60" s="17"/>
      <c r="B60" s="17"/>
      <c r="C60" s="17"/>
      <c r="D60" s="17"/>
      <c r="E60" s="320"/>
      <c r="F60" s="17"/>
      <c r="G60" s="17"/>
      <c r="H60" s="320"/>
      <c r="I60" s="17"/>
      <c r="J60" s="17"/>
      <c r="K60" s="320"/>
      <c r="L60" s="17"/>
      <c r="M60" s="17"/>
      <c r="N60" s="17"/>
      <c r="O60" s="1"/>
      <c r="P60" s="1"/>
      <c r="Q60" s="1"/>
    </row>
    <row r="61" spans="1:17" x14ac:dyDescent="0.25">
      <c r="A61" s="17"/>
      <c r="B61" s="17"/>
      <c r="C61" s="17"/>
      <c r="D61" s="17"/>
      <c r="E61" s="320"/>
      <c r="F61" s="17"/>
      <c r="G61" s="17"/>
      <c r="H61" s="320"/>
      <c r="I61" s="17"/>
      <c r="J61" s="17"/>
      <c r="K61" s="320"/>
      <c r="L61" s="17"/>
      <c r="M61" s="17"/>
      <c r="N61" s="17"/>
      <c r="O61" s="1"/>
      <c r="P61" s="1"/>
      <c r="Q61" s="1"/>
    </row>
    <row r="62" spans="1:17" x14ac:dyDescent="0.25">
      <c r="A62" s="17"/>
      <c r="B62" s="17"/>
      <c r="C62" s="17"/>
      <c r="D62" s="17"/>
      <c r="E62" s="320"/>
      <c r="F62" s="17"/>
      <c r="G62" s="17"/>
      <c r="H62" s="320"/>
      <c r="I62" s="17"/>
      <c r="J62" s="17"/>
      <c r="K62" s="320"/>
      <c r="L62" s="17"/>
      <c r="M62" s="17"/>
      <c r="N62" s="17"/>
      <c r="O62" s="1"/>
      <c r="P62" s="1"/>
      <c r="Q62" s="1"/>
    </row>
    <row r="63" spans="1:17" x14ac:dyDescent="0.25">
      <c r="A63" s="17"/>
      <c r="B63" s="17"/>
      <c r="C63" s="17"/>
      <c r="D63" s="17"/>
      <c r="E63" s="320"/>
      <c r="F63" s="17"/>
      <c r="G63" s="17"/>
      <c r="H63" s="320"/>
      <c r="I63" s="17"/>
      <c r="J63" s="17"/>
      <c r="K63" s="320"/>
      <c r="L63" s="17"/>
      <c r="M63" s="17"/>
      <c r="N63" s="17"/>
      <c r="O63" s="1"/>
      <c r="P63" s="1"/>
      <c r="Q63" s="1"/>
    </row>
    <row r="64" spans="1:17" x14ac:dyDescent="0.25">
      <c r="A64" s="17"/>
      <c r="B64" s="17"/>
      <c r="C64" s="17"/>
      <c r="D64" s="17"/>
      <c r="E64" s="320"/>
      <c r="F64" s="17"/>
      <c r="G64" s="17"/>
      <c r="H64" s="320"/>
      <c r="I64" s="17"/>
      <c r="J64" s="17"/>
      <c r="K64" s="320"/>
      <c r="L64" s="17"/>
      <c r="M64" s="17"/>
      <c r="N64" s="17"/>
      <c r="O64" s="1"/>
      <c r="P64" s="1"/>
      <c r="Q64" s="1"/>
    </row>
    <row r="65" spans="1:17" x14ac:dyDescent="0.25">
      <c r="A65" s="17"/>
      <c r="B65" s="17"/>
      <c r="C65" s="17"/>
      <c r="D65" s="17"/>
      <c r="E65" s="320"/>
      <c r="F65" s="17"/>
      <c r="G65" s="17"/>
      <c r="H65" s="320"/>
      <c r="I65" s="17"/>
      <c r="J65" s="17"/>
      <c r="K65" s="320"/>
      <c r="L65" s="17"/>
      <c r="M65" s="17"/>
      <c r="N65" s="17"/>
      <c r="O65" s="1"/>
      <c r="P65" s="1"/>
      <c r="Q65" s="1"/>
    </row>
    <row r="66" spans="1:17" x14ac:dyDescent="0.25">
      <c r="A66" s="17"/>
      <c r="B66" s="17"/>
      <c r="C66" s="17"/>
      <c r="D66" s="17"/>
      <c r="E66" s="320"/>
      <c r="F66" s="17"/>
      <c r="G66" s="17"/>
      <c r="H66" s="320"/>
      <c r="I66" s="17"/>
      <c r="J66" s="17"/>
      <c r="K66" s="320"/>
      <c r="L66" s="17"/>
      <c r="M66" s="17"/>
      <c r="N66" s="17"/>
      <c r="O66" s="1"/>
      <c r="P66" s="1"/>
      <c r="Q66" s="1"/>
    </row>
    <row r="67" spans="1:17" ht="18" customHeight="1" x14ac:dyDescent="0.25">
      <c r="A67" s="17"/>
      <c r="B67" s="17"/>
      <c r="C67" s="17"/>
      <c r="D67" s="17"/>
      <c r="E67" s="320"/>
      <c r="F67" s="17"/>
      <c r="G67" s="17"/>
      <c r="H67" s="320"/>
      <c r="I67" s="17"/>
      <c r="J67" s="17"/>
      <c r="K67" s="320"/>
      <c r="L67" s="17"/>
      <c r="M67" s="17"/>
      <c r="N67" s="17"/>
      <c r="O67" s="1"/>
      <c r="P67" s="1"/>
      <c r="Q67" s="1"/>
    </row>
    <row r="68" spans="1:17" ht="18" customHeight="1" x14ac:dyDescent="0.25">
      <c r="A68" s="17"/>
      <c r="B68" s="17"/>
      <c r="C68" s="17"/>
      <c r="D68" s="17"/>
      <c r="E68" s="320"/>
      <c r="F68" s="17"/>
      <c r="G68" s="17"/>
      <c r="H68" s="320"/>
      <c r="I68" s="17"/>
      <c r="J68" s="17"/>
      <c r="K68" s="320"/>
      <c r="L68" s="17"/>
      <c r="M68" s="17"/>
      <c r="N68" s="17"/>
      <c r="O68" s="1"/>
      <c r="P68" s="1"/>
      <c r="Q68" s="1"/>
    </row>
    <row r="69" spans="1:17" ht="18" customHeight="1" x14ac:dyDescent="0.25">
      <c r="A69" s="17"/>
      <c r="B69" s="17"/>
      <c r="C69" s="17"/>
      <c r="D69" s="17"/>
      <c r="E69" s="320"/>
      <c r="F69" s="17"/>
      <c r="G69" s="17"/>
      <c r="H69" s="320"/>
      <c r="I69" s="17"/>
      <c r="J69" s="17"/>
      <c r="K69" s="320"/>
      <c r="L69" s="17"/>
      <c r="M69" s="17"/>
      <c r="N69" s="17"/>
      <c r="O69" s="1"/>
      <c r="P69" s="1"/>
      <c r="Q69" s="1"/>
    </row>
    <row r="70" spans="1:17" ht="18" customHeight="1" x14ac:dyDescent="0.25">
      <c r="A70" s="17"/>
      <c r="B70" s="17"/>
      <c r="C70" s="17"/>
      <c r="D70" s="17"/>
      <c r="E70" s="320"/>
      <c r="F70" s="17"/>
      <c r="G70" s="17"/>
      <c r="H70" s="320"/>
      <c r="I70" s="17"/>
      <c r="J70" s="17"/>
      <c r="K70" s="320"/>
      <c r="L70" s="17"/>
      <c r="M70" s="17"/>
      <c r="N70" s="17"/>
      <c r="O70" s="1"/>
      <c r="P70" s="1"/>
      <c r="Q70" s="1"/>
    </row>
    <row r="71" spans="1:17" ht="18" customHeight="1" x14ac:dyDescent="0.25">
      <c r="A71" s="17"/>
      <c r="B71" s="17"/>
      <c r="C71" s="17"/>
      <c r="D71" s="17"/>
      <c r="E71" s="320"/>
      <c r="F71" s="17"/>
      <c r="G71" s="17"/>
      <c r="H71" s="320"/>
      <c r="I71" s="17"/>
      <c r="J71" s="17"/>
      <c r="K71" s="320"/>
      <c r="L71" s="17"/>
      <c r="M71" s="17"/>
      <c r="N71" s="17"/>
      <c r="O71" s="1"/>
      <c r="P71" s="1"/>
      <c r="Q71" s="1"/>
    </row>
    <row r="72" spans="1:17" ht="18" customHeight="1" x14ac:dyDescent="0.25">
      <c r="A72" s="17"/>
      <c r="B72" s="17"/>
      <c r="C72" s="17"/>
      <c r="D72" s="17"/>
      <c r="E72" s="320"/>
      <c r="F72" s="17"/>
      <c r="G72" s="17"/>
      <c r="H72" s="320"/>
      <c r="I72" s="17"/>
      <c r="J72" s="17"/>
      <c r="K72" s="320"/>
      <c r="L72" s="17"/>
      <c r="M72" s="17"/>
      <c r="N72" s="17"/>
      <c r="O72" s="1"/>
      <c r="P72" s="1"/>
      <c r="Q72" s="1"/>
    </row>
    <row r="73" spans="1:17" ht="18" customHeight="1" x14ac:dyDescent="0.25">
      <c r="A73" s="17"/>
      <c r="B73" s="17"/>
      <c r="C73" s="17"/>
      <c r="D73" s="17"/>
      <c r="E73" s="320"/>
      <c r="F73" s="17"/>
      <c r="G73" s="17"/>
      <c r="H73" s="320"/>
      <c r="I73" s="17"/>
      <c r="J73" s="17"/>
      <c r="K73" s="320"/>
      <c r="L73" s="17"/>
      <c r="M73" s="17"/>
      <c r="N73" s="17"/>
      <c r="O73" s="1"/>
      <c r="P73" s="1"/>
      <c r="Q73" s="1"/>
    </row>
    <row r="74" spans="1:17" ht="18" customHeight="1" x14ac:dyDescent="0.25">
      <c r="A74" s="17"/>
      <c r="B74" s="17"/>
      <c r="C74" s="17"/>
      <c r="D74" s="17"/>
      <c r="E74" s="320"/>
      <c r="F74" s="17"/>
      <c r="G74" s="17"/>
      <c r="H74" s="320"/>
      <c r="I74" s="17"/>
      <c r="J74" s="17"/>
      <c r="K74" s="320"/>
      <c r="L74" s="17"/>
      <c r="M74" s="17"/>
      <c r="N74" s="17"/>
      <c r="O74" s="1"/>
      <c r="P74" s="1"/>
      <c r="Q74" s="1"/>
    </row>
    <row r="75" spans="1:17" ht="18" customHeight="1" x14ac:dyDescent="0.25">
      <c r="A75" s="17"/>
      <c r="B75" s="17"/>
      <c r="C75" s="17"/>
      <c r="D75" s="17"/>
      <c r="E75" s="320"/>
      <c r="F75" s="17"/>
      <c r="G75" s="17"/>
      <c r="H75" s="320"/>
      <c r="I75" s="17"/>
      <c r="J75" s="17"/>
      <c r="K75" s="320"/>
      <c r="L75" s="17"/>
      <c r="M75" s="17"/>
      <c r="N75" s="17"/>
    </row>
    <row r="76" spans="1:17" ht="18" customHeight="1" x14ac:dyDescent="0.25">
      <c r="A76" s="17"/>
      <c r="B76" s="17"/>
      <c r="C76" s="17"/>
      <c r="D76" s="17"/>
      <c r="E76" s="320"/>
      <c r="F76" s="17"/>
      <c r="G76" s="17"/>
      <c r="H76" s="320"/>
      <c r="I76" s="17"/>
      <c r="J76" s="17"/>
      <c r="K76" s="320"/>
      <c r="L76" s="17"/>
      <c r="M76" s="17"/>
      <c r="N76" s="17"/>
    </row>
    <row r="77" spans="1:17" ht="18" customHeight="1" x14ac:dyDescent="0.25">
      <c r="A77" s="17"/>
      <c r="B77" s="17"/>
      <c r="C77" s="17"/>
      <c r="D77" s="17"/>
      <c r="E77" s="320"/>
      <c r="F77" s="17"/>
      <c r="G77" s="17"/>
      <c r="H77" s="320"/>
      <c r="I77" s="17"/>
      <c r="J77" s="17"/>
      <c r="K77" s="320"/>
      <c r="L77" s="17"/>
      <c r="M77" s="17"/>
      <c r="N77" s="17"/>
    </row>
    <row r="78" spans="1:17" ht="18" customHeight="1" x14ac:dyDescent="0.25">
      <c r="A78" s="17"/>
      <c r="B78" s="17"/>
      <c r="C78" s="17"/>
      <c r="D78" s="17"/>
      <c r="E78" s="320"/>
      <c r="F78" s="17"/>
      <c r="G78" s="17"/>
      <c r="H78" s="320"/>
      <c r="I78" s="17"/>
      <c r="J78" s="17"/>
      <c r="K78" s="320"/>
      <c r="L78" s="17"/>
      <c r="M78" s="17"/>
      <c r="N78" s="17"/>
    </row>
    <row r="79" spans="1:17" ht="18" customHeight="1" x14ac:dyDescent="0.25">
      <c r="A79" s="17"/>
      <c r="B79" s="17"/>
      <c r="C79" s="17"/>
      <c r="D79" s="17"/>
      <c r="E79" s="320"/>
      <c r="F79" s="17"/>
      <c r="G79" s="17"/>
      <c r="H79" s="320"/>
      <c r="I79" s="17"/>
      <c r="J79" s="17"/>
      <c r="K79" s="320"/>
      <c r="L79" s="17"/>
      <c r="M79" s="17"/>
      <c r="N79" s="17"/>
    </row>
    <row r="80" spans="1:17" ht="18" customHeight="1" x14ac:dyDescent="0.25">
      <c r="A80" s="17"/>
      <c r="B80" s="17"/>
      <c r="C80" s="17"/>
      <c r="D80" s="17"/>
      <c r="E80" s="320"/>
      <c r="F80" s="17"/>
      <c r="G80" s="17"/>
      <c r="H80" s="320"/>
      <c r="I80" s="17"/>
      <c r="J80" s="17"/>
      <c r="K80" s="320"/>
      <c r="L80" s="17"/>
      <c r="M80" s="17"/>
      <c r="N80" s="17"/>
    </row>
    <row r="81" spans="1:14" ht="18" customHeight="1" x14ac:dyDescent="0.25">
      <c r="A81" s="17"/>
      <c r="B81" s="17"/>
      <c r="C81" s="17"/>
      <c r="D81" s="17"/>
      <c r="E81" s="320"/>
      <c r="F81" s="17"/>
      <c r="G81" s="17"/>
      <c r="H81" s="320"/>
      <c r="I81" s="17"/>
      <c r="J81" s="17"/>
      <c r="K81" s="320"/>
      <c r="L81" s="17"/>
      <c r="M81" s="17"/>
      <c r="N81" s="17"/>
    </row>
    <row r="82" spans="1:14" ht="18" customHeight="1" x14ac:dyDescent="0.25">
      <c r="A82" s="17"/>
      <c r="B82" s="17"/>
      <c r="C82" s="17"/>
      <c r="D82" s="17"/>
      <c r="E82" s="320"/>
      <c r="F82" s="17"/>
      <c r="G82" s="17"/>
      <c r="H82" s="320"/>
      <c r="I82" s="17"/>
      <c r="J82" s="17"/>
      <c r="K82" s="320"/>
      <c r="L82" s="17"/>
      <c r="M82" s="17"/>
      <c r="N82" s="17"/>
    </row>
    <row r="83" spans="1:14" ht="18" customHeight="1" x14ac:dyDescent="0.25"/>
    <row r="84" spans="1:14" ht="18" customHeight="1" x14ac:dyDescent="0.25"/>
    <row r="85" spans="1:14" ht="18" customHeight="1" x14ac:dyDescent="0.25"/>
    <row r="86" spans="1:14" ht="18" customHeight="1" x14ac:dyDescent="0.25"/>
    <row r="87" spans="1:14" ht="18" customHeight="1" x14ac:dyDescent="0.25"/>
    <row r="88" spans="1:14" ht="18" customHeight="1" x14ac:dyDescent="0.25"/>
    <row r="89" spans="1:14" ht="18" customHeight="1" x14ac:dyDescent="0.25"/>
    <row r="90" spans="1:14" ht="18" customHeight="1" x14ac:dyDescent="0.25"/>
    <row r="91" spans="1:14" ht="18" customHeight="1" x14ac:dyDescent="0.25"/>
    <row r="92" spans="1:14" ht="18" customHeight="1" x14ac:dyDescent="0.25"/>
    <row r="93" spans="1:14" ht="18" customHeight="1" x14ac:dyDescent="0.25"/>
    <row r="94" spans="1:14" ht="18" customHeight="1" x14ac:dyDescent="0.25"/>
  </sheetData>
  <sheetProtection sheet="1" selectLockedCells="1"/>
  <mergeCells count="108">
    <mergeCell ref="L47:N47"/>
    <mergeCell ref="L48:N48"/>
    <mergeCell ref="L49:N49"/>
    <mergeCell ref="L50:N50"/>
    <mergeCell ref="L51:N51"/>
    <mergeCell ref="L52:N52"/>
    <mergeCell ref="L53:N53"/>
    <mergeCell ref="L54:N54"/>
    <mergeCell ref="L55:N55"/>
    <mergeCell ref="B47:D47"/>
    <mergeCell ref="B48:D48"/>
    <mergeCell ref="B49:D49"/>
    <mergeCell ref="B50:D50"/>
    <mergeCell ref="B51:D51"/>
    <mergeCell ref="B52:D52"/>
    <mergeCell ref="B53:D53"/>
    <mergeCell ref="B54:D54"/>
    <mergeCell ref="B55:D55"/>
    <mergeCell ref="G8:G9"/>
    <mergeCell ref="H8:H9"/>
    <mergeCell ref="I8:I9"/>
    <mergeCell ref="J8:J9"/>
    <mergeCell ref="K8:K9"/>
    <mergeCell ref="L8:N9"/>
    <mergeCell ref="A1:N1"/>
    <mergeCell ref="A2:N2"/>
    <mergeCell ref="E7:G7"/>
    <mergeCell ref="H7:J7"/>
    <mergeCell ref="K7:Q7"/>
    <mergeCell ref="A8:A9"/>
    <mergeCell ref="E8:E9"/>
    <mergeCell ref="F8:F9"/>
    <mergeCell ref="Q8:Q9"/>
    <mergeCell ref="B8:D9"/>
    <mergeCell ref="L13:N13"/>
    <mergeCell ref="L14:N14"/>
    <mergeCell ref="L15:N15"/>
    <mergeCell ref="L10:N10"/>
    <mergeCell ref="L11:N11"/>
    <mergeCell ref="L12:N12"/>
    <mergeCell ref="B10:D10"/>
    <mergeCell ref="B11:D11"/>
    <mergeCell ref="B12:D12"/>
    <mergeCell ref="B13:D13"/>
    <mergeCell ref="B14:D14"/>
    <mergeCell ref="B15:D15"/>
    <mergeCell ref="L19:N19"/>
    <mergeCell ref="L20:N20"/>
    <mergeCell ref="L21:N21"/>
    <mergeCell ref="L16:N16"/>
    <mergeCell ref="L17:N17"/>
    <mergeCell ref="L18:N18"/>
    <mergeCell ref="B16:D16"/>
    <mergeCell ref="B17:D17"/>
    <mergeCell ref="B18:D18"/>
    <mergeCell ref="B19:D19"/>
    <mergeCell ref="B20:D20"/>
    <mergeCell ref="B21:D21"/>
    <mergeCell ref="L25:N25"/>
    <mergeCell ref="L26:N26"/>
    <mergeCell ref="L27:N27"/>
    <mergeCell ref="L22:N22"/>
    <mergeCell ref="L23:N23"/>
    <mergeCell ref="L24:N24"/>
    <mergeCell ref="B22:D22"/>
    <mergeCell ref="B23:D23"/>
    <mergeCell ref="B24:D24"/>
    <mergeCell ref="B25:D25"/>
    <mergeCell ref="B26:D26"/>
    <mergeCell ref="B27:D27"/>
    <mergeCell ref="L31:N31"/>
    <mergeCell ref="L32:N32"/>
    <mergeCell ref="L33:N33"/>
    <mergeCell ref="L28:N28"/>
    <mergeCell ref="L29:N29"/>
    <mergeCell ref="L30:N30"/>
    <mergeCell ref="B28:D28"/>
    <mergeCell ref="B29:D29"/>
    <mergeCell ref="B30:D30"/>
    <mergeCell ref="B31:D31"/>
    <mergeCell ref="B32:D32"/>
    <mergeCell ref="B33:D33"/>
    <mergeCell ref="L37:N37"/>
    <mergeCell ref="L38:N38"/>
    <mergeCell ref="L39:N39"/>
    <mergeCell ref="L34:N34"/>
    <mergeCell ref="L35:N35"/>
    <mergeCell ref="L36:N36"/>
    <mergeCell ref="B34:D34"/>
    <mergeCell ref="B35:D35"/>
    <mergeCell ref="B36:D36"/>
    <mergeCell ref="B37:D37"/>
    <mergeCell ref="B38:D38"/>
    <mergeCell ref="B39:D39"/>
    <mergeCell ref="L46:N46"/>
    <mergeCell ref="L43:N43"/>
    <mergeCell ref="L44:N44"/>
    <mergeCell ref="L45:N45"/>
    <mergeCell ref="L40:N40"/>
    <mergeCell ref="L41:N41"/>
    <mergeCell ref="L42:N42"/>
    <mergeCell ref="B40:D40"/>
    <mergeCell ref="B41:D41"/>
    <mergeCell ref="B42:D42"/>
    <mergeCell ref="B43:D43"/>
    <mergeCell ref="B44:D44"/>
    <mergeCell ref="B45:D45"/>
    <mergeCell ref="B46:D46"/>
  </mergeCells>
  <dataValidations count="3">
    <dataValidation type="whole" allowBlank="1" showInputMessage="1" showErrorMessage="1" sqref="C4:D4">
      <formula1>2011</formula1>
      <formula2>2100</formula2>
    </dataValidation>
    <dataValidation type="list" allowBlank="1" showInputMessage="1" showErrorMessage="1" sqref="B4">
      <formula1>#REF!</formula1>
    </dataValidation>
    <dataValidation type="whole" allowBlank="1" showInputMessage="1" showErrorMessage="1" prompt="Enter employee's 11 digit CAPPS ID Number" sqref="B10:D55">
      <formula1>0</formula1>
      <formula2>99999999999</formula2>
    </dataValidation>
  </dataValidations>
  <pageMargins left="0.15" right="0.15" top="0.21" bottom="0" header="0.2" footer="0.17"/>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39997558519241921"/>
    <pageSetUpPr fitToPage="1"/>
  </sheetPr>
  <dimension ref="A1:BJ67"/>
  <sheetViews>
    <sheetView showGridLines="0" topLeftCell="A2" zoomScaleNormal="100" workbookViewId="0">
      <selection activeCell="L4" sqref="L4"/>
    </sheetView>
  </sheetViews>
  <sheetFormatPr defaultRowHeight="15" x14ac:dyDescent="0.25"/>
  <cols>
    <col min="1" max="1" width="2.5703125" style="43" customWidth="1"/>
    <col min="2" max="2" width="9.5703125" style="43" customWidth="1"/>
    <col min="3" max="3" width="1" style="43" customWidth="1"/>
    <col min="4" max="4" width="9.28515625" style="43" customWidth="1"/>
    <col min="5" max="5" width="1" style="43" customWidth="1"/>
    <col min="6" max="6" width="9.7109375" style="43" customWidth="1"/>
    <col min="7" max="7" width="1" style="43" customWidth="1"/>
    <col min="8" max="8" width="9.140625" style="43" customWidth="1"/>
    <col min="9" max="9" width="1" style="43" customWidth="1"/>
    <col min="10" max="10" width="11.140625" style="43" customWidth="1"/>
    <col min="11" max="11" width="2" style="43" customWidth="1"/>
    <col min="12" max="12" width="11.140625" style="43" customWidth="1"/>
    <col min="13" max="13" width="2" style="43" customWidth="1"/>
    <col min="14" max="14" width="11.140625" style="43" customWidth="1"/>
    <col min="15" max="15" width="2" style="43" customWidth="1"/>
    <col min="16" max="16" width="11.140625" style="43" customWidth="1"/>
    <col min="17" max="18" width="1" style="43" customWidth="1"/>
    <col min="19" max="19" width="11.140625" style="43" customWidth="1"/>
    <col min="20" max="20" width="1.42578125" style="43" customWidth="1"/>
    <col min="21" max="21" width="11.140625" style="43" customWidth="1"/>
    <col min="22" max="23" width="1" style="43" customWidth="1"/>
    <col min="24" max="24" width="11.140625" style="43" customWidth="1"/>
    <col min="25" max="25" width="1.42578125" style="43" customWidth="1"/>
    <col min="26" max="26" width="11.140625" style="43" customWidth="1"/>
    <col min="27" max="27" width="1" style="43" customWidth="1"/>
    <col min="28" max="28" width="1.28515625" style="43" customWidth="1"/>
    <col min="29" max="29" width="10.5703125" style="43" customWidth="1"/>
    <col min="30" max="30" width="10.42578125" style="43" hidden="1" customWidth="1"/>
    <col min="31" max="31" width="8.85546875" style="43" hidden="1" customWidth="1"/>
    <col min="32" max="33" width="10.140625" style="43" hidden="1" customWidth="1"/>
    <col min="34" max="34" width="9.7109375" style="43" hidden="1" customWidth="1"/>
    <col min="35" max="35" width="11" style="43" hidden="1" customWidth="1"/>
    <col min="36" max="36" width="9.28515625" style="43" hidden="1" customWidth="1"/>
    <col min="37" max="37" width="7.28515625" style="43" hidden="1" customWidth="1"/>
    <col min="38" max="38" width="9.85546875" style="43" hidden="1" customWidth="1"/>
    <col min="39" max="39" width="10.140625" style="43" hidden="1" customWidth="1"/>
    <col min="40" max="40" width="9.140625" style="43" hidden="1" customWidth="1"/>
    <col min="41" max="41" width="9.42578125" style="43" hidden="1" customWidth="1"/>
    <col min="42" max="42" width="8.42578125" style="43" hidden="1" customWidth="1"/>
    <col min="43" max="43" width="7.85546875" style="43" hidden="1" customWidth="1"/>
    <col min="44" max="44" width="10.28515625" style="43" hidden="1" customWidth="1"/>
    <col min="45" max="45" width="8.5703125" style="43" hidden="1" customWidth="1"/>
    <col min="46" max="46" width="6.85546875" style="43" hidden="1" customWidth="1"/>
    <col min="47" max="47" width="6.5703125" style="43" hidden="1" customWidth="1"/>
    <col min="48" max="48" width="9.5703125" style="214" customWidth="1"/>
    <col min="49" max="51" width="9.140625" style="43"/>
    <col min="52" max="52" width="9.140625" style="43" customWidth="1"/>
    <col min="53" max="245" width="9.140625" style="43"/>
    <col min="246" max="246" width="2.5703125" style="43" customWidth="1"/>
    <col min="247" max="247" width="9.5703125" style="43" customWidth="1"/>
    <col min="248" max="248" width="1" style="43" customWidth="1"/>
    <col min="249" max="249" width="9.28515625" style="43" customWidth="1"/>
    <col min="250" max="250" width="1" style="43" customWidth="1"/>
    <col min="251" max="251" width="9.7109375" style="43" customWidth="1"/>
    <col min="252" max="252" width="1" style="43" customWidth="1"/>
    <col min="253" max="253" width="9.140625" style="43"/>
    <col min="254" max="254" width="1" style="43" customWidth="1"/>
    <col min="255" max="255" width="9.140625" style="43"/>
    <col min="256" max="256" width="2" style="43" customWidth="1"/>
    <col min="257" max="257" width="11.140625" style="43" customWidth="1"/>
    <col min="258" max="258" width="2" style="43" customWidth="1"/>
    <col min="259" max="259" width="11.140625" style="43" customWidth="1"/>
    <col min="260" max="260" width="2" style="43" customWidth="1"/>
    <col min="261" max="261" width="11.140625" style="43" customWidth="1"/>
    <col min="262" max="263" width="1" style="43" customWidth="1"/>
    <col min="264" max="264" width="11.140625" style="43" customWidth="1"/>
    <col min="265" max="265" width="1.42578125" style="43" customWidth="1"/>
    <col min="266" max="266" width="11.140625" style="43" customWidth="1"/>
    <col min="267" max="268" width="1" style="43" customWidth="1"/>
    <col min="269" max="269" width="11.140625" style="43" customWidth="1"/>
    <col min="270" max="270" width="1.42578125" style="43" customWidth="1"/>
    <col min="271" max="271" width="11.140625" style="43" customWidth="1"/>
    <col min="272" max="272" width="1" style="43" customWidth="1"/>
    <col min="273" max="273" width="1.28515625" style="43" customWidth="1"/>
    <col min="274" max="293" width="0" style="43" hidden="1" customWidth="1"/>
    <col min="294" max="294" width="10.7109375" style="43" customWidth="1"/>
    <col min="295" max="295" width="1.28515625" style="43" customWidth="1"/>
    <col min="296" max="296" width="9.140625" style="43" customWidth="1"/>
    <col min="297" max="298" width="1" style="43" customWidth="1"/>
    <col min="299" max="299" width="11.140625" style="43" customWidth="1"/>
    <col min="300" max="300" width="1" style="43" customWidth="1"/>
    <col min="301" max="301" width="9.140625" style="43" customWidth="1"/>
    <col min="302" max="302" width="1" style="43" customWidth="1"/>
    <col min="303" max="501" width="9.140625" style="43"/>
    <col min="502" max="502" width="2.5703125" style="43" customWidth="1"/>
    <col min="503" max="503" width="9.5703125" style="43" customWidth="1"/>
    <col min="504" max="504" width="1" style="43" customWidth="1"/>
    <col min="505" max="505" width="9.28515625" style="43" customWidth="1"/>
    <col min="506" max="506" width="1" style="43" customWidth="1"/>
    <col min="507" max="507" width="9.7109375" style="43" customWidth="1"/>
    <col min="508" max="508" width="1" style="43" customWidth="1"/>
    <col min="509" max="509" width="9.140625" style="43"/>
    <col min="510" max="510" width="1" style="43" customWidth="1"/>
    <col min="511" max="511" width="9.140625" style="43"/>
    <col min="512" max="512" width="2" style="43" customWidth="1"/>
    <col min="513" max="513" width="11.140625" style="43" customWidth="1"/>
    <col min="514" max="514" width="2" style="43" customWidth="1"/>
    <col min="515" max="515" width="11.140625" style="43" customWidth="1"/>
    <col min="516" max="516" width="2" style="43" customWidth="1"/>
    <col min="517" max="517" width="11.140625" style="43" customWidth="1"/>
    <col min="518" max="519" width="1" style="43" customWidth="1"/>
    <col min="520" max="520" width="11.140625" style="43" customWidth="1"/>
    <col min="521" max="521" width="1.42578125" style="43" customWidth="1"/>
    <col min="522" max="522" width="11.140625" style="43" customWidth="1"/>
    <col min="523" max="524" width="1" style="43" customWidth="1"/>
    <col min="525" max="525" width="11.140625" style="43" customWidth="1"/>
    <col min="526" max="526" width="1.42578125" style="43" customWidth="1"/>
    <col min="527" max="527" width="11.140625" style="43" customWidth="1"/>
    <col min="528" max="528" width="1" style="43" customWidth="1"/>
    <col min="529" max="529" width="1.28515625" style="43" customWidth="1"/>
    <col min="530" max="549" width="0" style="43" hidden="1" customWidth="1"/>
    <col min="550" max="550" width="10.7109375" style="43" customWidth="1"/>
    <col min="551" max="551" width="1.28515625" style="43" customWidth="1"/>
    <col min="552" max="552" width="9.140625" style="43" customWidth="1"/>
    <col min="553" max="554" width="1" style="43" customWidth="1"/>
    <col min="555" max="555" width="11.140625" style="43" customWidth="1"/>
    <col min="556" max="556" width="1" style="43" customWidth="1"/>
    <col min="557" max="557" width="9.140625" style="43" customWidth="1"/>
    <col min="558" max="558" width="1" style="43" customWidth="1"/>
    <col min="559" max="757" width="9.140625" style="43"/>
    <col min="758" max="758" width="2.5703125" style="43" customWidth="1"/>
    <col min="759" max="759" width="9.5703125" style="43" customWidth="1"/>
    <col min="760" max="760" width="1" style="43" customWidth="1"/>
    <col min="761" max="761" width="9.28515625" style="43" customWidth="1"/>
    <col min="762" max="762" width="1" style="43" customWidth="1"/>
    <col min="763" max="763" width="9.7109375" style="43" customWidth="1"/>
    <col min="764" max="764" width="1" style="43" customWidth="1"/>
    <col min="765" max="765" width="9.140625" style="43"/>
    <col min="766" max="766" width="1" style="43" customWidth="1"/>
    <col min="767" max="767" width="9.140625" style="43"/>
    <col min="768" max="768" width="2" style="43" customWidth="1"/>
    <col min="769" max="769" width="11.140625" style="43" customWidth="1"/>
    <col min="770" max="770" width="2" style="43" customWidth="1"/>
    <col min="771" max="771" width="11.140625" style="43" customWidth="1"/>
    <col min="772" max="772" width="2" style="43" customWidth="1"/>
    <col min="773" max="773" width="11.140625" style="43" customWidth="1"/>
    <col min="774" max="775" width="1" style="43" customWidth="1"/>
    <col min="776" max="776" width="11.140625" style="43" customWidth="1"/>
    <col min="777" max="777" width="1.42578125" style="43" customWidth="1"/>
    <col min="778" max="778" width="11.140625" style="43" customWidth="1"/>
    <col min="779" max="780" width="1" style="43" customWidth="1"/>
    <col min="781" max="781" width="11.140625" style="43" customWidth="1"/>
    <col min="782" max="782" width="1.42578125" style="43" customWidth="1"/>
    <col min="783" max="783" width="11.140625" style="43" customWidth="1"/>
    <col min="784" max="784" width="1" style="43" customWidth="1"/>
    <col min="785" max="785" width="1.28515625" style="43" customWidth="1"/>
    <col min="786" max="805" width="0" style="43" hidden="1" customWidth="1"/>
    <col min="806" max="806" width="10.7109375" style="43" customWidth="1"/>
    <col min="807" max="807" width="1.28515625" style="43" customWidth="1"/>
    <col min="808" max="808" width="9.140625" style="43" customWidth="1"/>
    <col min="809" max="810" width="1" style="43" customWidth="1"/>
    <col min="811" max="811" width="11.140625" style="43" customWidth="1"/>
    <col min="812" max="812" width="1" style="43" customWidth="1"/>
    <col min="813" max="813" width="9.140625" style="43" customWidth="1"/>
    <col min="814" max="814" width="1" style="43" customWidth="1"/>
    <col min="815" max="1013" width="9.140625" style="43"/>
    <col min="1014" max="1014" width="2.5703125" style="43" customWidth="1"/>
    <col min="1015" max="1015" width="9.5703125" style="43" customWidth="1"/>
    <col min="1016" max="1016" width="1" style="43" customWidth="1"/>
    <col min="1017" max="1017" width="9.28515625" style="43" customWidth="1"/>
    <col min="1018" max="1018" width="1" style="43" customWidth="1"/>
    <col min="1019" max="1019" width="9.7109375" style="43" customWidth="1"/>
    <col min="1020" max="1020" width="1" style="43" customWidth="1"/>
    <col min="1021" max="1021" width="9.140625" style="43"/>
    <col min="1022" max="1022" width="1" style="43" customWidth="1"/>
    <col min="1023" max="1023" width="9.140625" style="43"/>
    <col min="1024" max="1024" width="2" style="43" customWidth="1"/>
    <col min="1025" max="1025" width="11.140625" style="43" customWidth="1"/>
    <col min="1026" max="1026" width="2" style="43" customWidth="1"/>
    <col min="1027" max="1027" width="11.140625" style="43" customWidth="1"/>
    <col min="1028" max="1028" width="2" style="43" customWidth="1"/>
    <col min="1029" max="1029" width="11.140625" style="43" customWidth="1"/>
    <col min="1030" max="1031" width="1" style="43" customWidth="1"/>
    <col min="1032" max="1032" width="11.140625" style="43" customWidth="1"/>
    <col min="1033" max="1033" width="1.42578125" style="43" customWidth="1"/>
    <col min="1034" max="1034" width="11.140625" style="43" customWidth="1"/>
    <col min="1035" max="1036" width="1" style="43" customWidth="1"/>
    <col min="1037" max="1037" width="11.140625" style="43" customWidth="1"/>
    <col min="1038" max="1038" width="1.42578125" style="43" customWidth="1"/>
    <col min="1039" max="1039" width="11.140625" style="43" customWidth="1"/>
    <col min="1040" max="1040" width="1" style="43" customWidth="1"/>
    <col min="1041" max="1041" width="1.28515625" style="43" customWidth="1"/>
    <col min="1042" max="1061" width="0" style="43" hidden="1" customWidth="1"/>
    <col min="1062" max="1062" width="10.7109375" style="43" customWidth="1"/>
    <col min="1063" max="1063" width="1.28515625" style="43" customWidth="1"/>
    <col min="1064" max="1064" width="9.140625" style="43" customWidth="1"/>
    <col min="1065" max="1066" width="1" style="43" customWidth="1"/>
    <col min="1067" max="1067" width="11.140625" style="43" customWidth="1"/>
    <col min="1068" max="1068" width="1" style="43" customWidth="1"/>
    <col min="1069" max="1069" width="9.140625" style="43" customWidth="1"/>
    <col min="1070" max="1070" width="1" style="43" customWidth="1"/>
    <col min="1071" max="1269" width="9.140625" style="43"/>
    <col min="1270" max="1270" width="2.5703125" style="43" customWidth="1"/>
    <col min="1271" max="1271" width="9.5703125" style="43" customWidth="1"/>
    <col min="1272" max="1272" width="1" style="43" customWidth="1"/>
    <col min="1273" max="1273" width="9.28515625" style="43" customWidth="1"/>
    <col min="1274" max="1274" width="1" style="43" customWidth="1"/>
    <col min="1275" max="1275" width="9.7109375" style="43" customWidth="1"/>
    <col min="1276" max="1276" width="1" style="43" customWidth="1"/>
    <col min="1277" max="1277" width="9.140625" style="43"/>
    <col min="1278" max="1278" width="1" style="43" customWidth="1"/>
    <col min="1279" max="1279" width="9.140625" style="43"/>
    <col min="1280" max="1280" width="2" style="43" customWidth="1"/>
    <col min="1281" max="1281" width="11.140625" style="43" customWidth="1"/>
    <col min="1282" max="1282" width="2" style="43" customWidth="1"/>
    <col min="1283" max="1283" width="11.140625" style="43" customWidth="1"/>
    <col min="1284" max="1284" width="2" style="43" customWidth="1"/>
    <col min="1285" max="1285" width="11.140625" style="43" customWidth="1"/>
    <col min="1286" max="1287" width="1" style="43" customWidth="1"/>
    <col min="1288" max="1288" width="11.140625" style="43" customWidth="1"/>
    <col min="1289" max="1289" width="1.42578125" style="43" customWidth="1"/>
    <col min="1290" max="1290" width="11.140625" style="43" customWidth="1"/>
    <col min="1291" max="1292" width="1" style="43" customWidth="1"/>
    <col min="1293" max="1293" width="11.140625" style="43" customWidth="1"/>
    <col min="1294" max="1294" width="1.42578125" style="43" customWidth="1"/>
    <col min="1295" max="1295" width="11.140625" style="43" customWidth="1"/>
    <col min="1296" max="1296" width="1" style="43" customWidth="1"/>
    <col min="1297" max="1297" width="1.28515625" style="43" customWidth="1"/>
    <col min="1298" max="1317" width="0" style="43" hidden="1" customWidth="1"/>
    <col min="1318" max="1318" width="10.7109375" style="43" customWidth="1"/>
    <col min="1319" max="1319" width="1.28515625" style="43" customWidth="1"/>
    <col min="1320" max="1320" width="9.140625" style="43" customWidth="1"/>
    <col min="1321" max="1322" width="1" style="43" customWidth="1"/>
    <col min="1323" max="1323" width="11.140625" style="43" customWidth="1"/>
    <col min="1324" max="1324" width="1" style="43" customWidth="1"/>
    <col min="1325" max="1325" width="9.140625" style="43" customWidth="1"/>
    <col min="1326" max="1326" width="1" style="43" customWidth="1"/>
    <col min="1327" max="1525" width="9.140625" style="43"/>
    <col min="1526" max="1526" width="2.5703125" style="43" customWidth="1"/>
    <col min="1527" max="1527" width="9.5703125" style="43" customWidth="1"/>
    <col min="1528" max="1528" width="1" style="43" customWidth="1"/>
    <col min="1529" max="1529" width="9.28515625" style="43" customWidth="1"/>
    <col min="1530" max="1530" width="1" style="43" customWidth="1"/>
    <col min="1531" max="1531" width="9.7109375" style="43" customWidth="1"/>
    <col min="1532" max="1532" width="1" style="43" customWidth="1"/>
    <col min="1533" max="1533" width="9.140625" style="43"/>
    <col min="1534" max="1534" width="1" style="43" customWidth="1"/>
    <col min="1535" max="1535" width="9.140625" style="43"/>
    <col min="1536" max="1536" width="2" style="43" customWidth="1"/>
    <col min="1537" max="1537" width="11.140625" style="43" customWidth="1"/>
    <col min="1538" max="1538" width="2" style="43" customWidth="1"/>
    <col min="1539" max="1539" width="11.140625" style="43" customWidth="1"/>
    <col min="1540" max="1540" width="2" style="43" customWidth="1"/>
    <col min="1541" max="1541" width="11.140625" style="43" customWidth="1"/>
    <col min="1542" max="1543" width="1" style="43" customWidth="1"/>
    <col min="1544" max="1544" width="11.140625" style="43" customWidth="1"/>
    <col min="1545" max="1545" width="1.42578125" style="43" customWidth="1"/>
    <col min="1546" max="1546" width="11.140625" style="43" customWidth="1"/>
    <col min="1547" max="1548" width="1" style="43" customWidth="1"/>
    <col min="1549" max="1549" width="11.140625" style="43" customWidth="1"/>
    <col min="1550" max="1550" width="1.42578125" style="43" customWidth="1"/>
    <col min="1551" max="1551" width="11.140625" style="43" customWidth="1"/>
    <col min="1552" max="1552" width="1" style="43" customWidth="1"/>
    <col min="1553" max="1553" width="1.28515625" style="43" customWidth="1"/>
    <col min="1554" max="1573" width="0" style="43" hidden="1" customWidth="1"/>
    <col min="1574" max="1574" width="10.7109375" style="43" customWidth="1"/>
    <col min="1575" max="1575" width="1.28515625" style="43" customWidth="1"/>
    <col min="1576" max="1576" width="9.140625" style="43" customWidth="1"/>
    <col min="1577" max="1578" width="1" style="43" customWidth="1"/>
    <col min="1579" max="1579" width="11.140625" style="43" customWidth="1"/>
    <col min="1580" max="1580" width="1" style="43" customWidth="1"/>
    <col min="1581" max="1581" width="9.140625" style="43" customWidth="1"/>
    <col min="1582" max="1582" width="1" style="43" customWidth="1"/>
    <col min="1583" max="1781" width="9.140625" style="43"/>
    <col min="1782" max="1782" width="2.5703125" style="43" customWidth="1"/>
    <col min="1783" max="1783" width="9.5703125" style="43" customWidth="1"/>
    <col min="1784" max="1784" width="1" style="43" customWidth="1"/>
    <col min="1785" max="1785" width="9.28515625" style="43" customWidth="1"/>
    <col min="1786" max="1786" width="1" style="43" customWidth="1"/>
    <col min="1787" max="1787" width="9.7109375" style="43" customWidth="1"/>
    <col min="1788" max="1788" width="1" style="43" customWidth="1"/>
    <col min="1789" max="1789" width="9.140625" style="43"/>
    <col min="1790" max="1790" width="1" style="43" customWidth="1"/>
    <col min="1791" max="1791" width="9.140625" style="43"/>
    <col min="1792" max="1792" width="2" style="43" customWidth="1"/>
    <col min="1793" max="1793" width="11.140625" style="43" customWidth="1"/>
    <col min="1794" max="1794" width="2" style="43" customWidth="1"/>
    <col min="1795" max="1795" width="11.140625" style="43" customWidth="1"/>
    <col min="1796" max="1796" width="2" style="43" customWidth="1"/>
    <col min="1797" max="1797" width="11.140625" style="43" customWidth="1"/>
    <col min="1798" max="1799" width="1" style="43" customWidth="1"/>
    <col min="1800" max="1800" width="11.140625" style="43" customWidth="1"/>
    <col min="1801" max="1801" width="1.42578125" style="43" customWidth="1"/>
    <col min="1802" max="1802" width="11.140625" style="43" customWidth="1"/>
    <col min="1803" max="1804" width="1" style="43" customWidth="1"/>
    <col min="1805" max="1805" width="11.140625" style="43" customWidth="1"/>
    <col min="1806" max="1806" width="1.42578125" style="43" customWidth="1"/>
    <col min="1807" max="1807" width="11.140625" style="43" customWidth="1"/>
    <col min="1808" max="1808" width="1" style="43" customWidth="1"/>
    <col min="1809" max="1809" width="1.28515625" style="43" customWidth="1"/>
    <col min="1810" max="1829" width="0" style="43" hidden="1" customWidth="1"/>
    <col min="1830" max="1830" width="10.7109375" style="43" customWidth="1"/>
    <col min="1831" max="1831" width="1.28515625" style="43" customWidth="1"/>
    <col min="1832" max="1832" width="9.140625" style="43" customWidth="1"/>
    <col min="1833" max="1834" width="1" style="43" customWidth="1"/>
    <col min="1835" max="1835" width="11.140625" style="43" customWidth="1"/>
    <col min="1836" max="1836" width="1" style="43" customWidth="1"/>
    <col min="1837" max="1837" width="9.140625" style="43" customWidth="1"/>
    <col min="1838" max="1838" width="1" style="43" customWidth="1"/>
    <col min="1839" max="2037" width="9.140625" style="43"/>
    <col min="2038" max="2038" width="2.5703125" style="43" customWidth="1"/>
    <col min="2039" max="2039" width="9.5703125" style="43" customWidth="1"/>
    <col min="2040" max="2040" width="1" style="43" customWidth="1"/>
    <col min="2041" max="2041" width="9.28515625" style="43" customWidth="1"/>
    <col min="2042" max="2042" width="1" style="43" customWidth="1"/>
    <col min="2043" max="2043" width="9.7109375" style="43" customWidth="1"/>
    <col min="2044" max="2044" width="1" style="43" customWidth="1"/>
    <col min="2045" max="2045" width="9.140625" style="43"/>
    <col min="2046" max="2046" width="1" style="43" customWidth="1"/>
    <col min="2047" max="2047" width="9.140625" style="43"/>
    <col min="2048" max="2048" width="2" style="43" customWidth="1"/>
    <col min="2049" max="2049" width="11.140625" style="43" customWidth="1"/>
    <col min="2050" max="2050" width="2" style="43" customWidth="1"/>
    <col min="2051" max="2051" width="11.140625" style="43" customWidth="1"/>
    <col min="2052" max="2052" width="2" style="43" customWidth="1"/>
    <col min="2053" max="2053" width="11.140625" style="43" customWidth="1"/>
    <col min="2054" max="2055" width="1" style="43" customWidth="1"/>
    <col min="2056" max="2056" width="11.140625" style="43" customWidth="1"/>
    <col min="2057" max="2057" width="1.42578125" style="43" customWidth="1"/>
    <col min="2058" max="2058" width="11.140625" style="43" customWidth="1"/>
    <col min="2059" max="2060" width="1" style="43" customWidth="1"/>
    <col min="2061" max="2061" width="11.140625" style="43" customWidth="1"/>
    <col min="2062" max="2062" width="1.42578125" style="43" customWidth="1"/>
    <col min="2063" max="2063" width="11.140625" style="43" customWidth="1"/>
    <col min="2064" max="2064" width="1" style="43" customWidth="1"/>
    <col min="2065" max="2065" width="1.28515625" style="43" customWidth="1"/>
    <col min="2066" max="2085" width="0" style="43" hidden="1" customWidth="1"/>
    <col min="2086" max="2086" width="10.7109375" style="43" customWidth="1"/>
    <col min="2087" max="2087" width="1.28515625" style="43" customWidth="1"/>
    <col min="2088" max="2088" width="9.140625" style="43" customWidth="1"/>
    <col min="2089" max="2090" width="1" style="43" customWidth="1"/>
    <col min="2091" max="2091" width="11.140625" style="43" customWidth="1"/>
    <col min="2092" max="2092" width="1" style="43" customWidth="1"/>
    <col min="2093" max="2093" width="9.140625" style="43" customWidth="1"/>
    <col min="2094" max="2094" width="1" style="43" customWidth="1"/>
    <col min="2095" max="2293" width="9.140625" style="43"/>
    <col min="2294" max="2294" width="2.5703125" style="43" customWidth="1"/>
    <col min="2295" max="2295" width="9.5703125" style="43" customWidth="1"/>
    <col min="2296" max="2296" width="1" style="43" customWidth="1"/>
    <col min="2297" max="2297" width="9.28515625" style="43" customWidth="1"/>
    <col min="2298" max="2298" width="1" style="43" customWidth="1"/>
    <col min="2299" max="2299" width="9.7109375" style="43" customWidth="1"/>
    <col min="2300" max="2300" width="1" style="43" customWidth="1"/>
    <col min="2301" max="2301" width="9.140625" style="43"/>
    <col min="2302" max="2302" width="1" style="43" customWidth="1"/>
    <col min="2303" max="2303" width="9.140625" style="43"/>
    <col min="2304" max="2304" width="2" style="43" customWidth="1"/>
    <col min="2305" max="2305" width="11.140625" style="43" customWidth="1"/>
    <col min="2306" max="2306" width="2" style="43" customWidth="1"/>
    <col min="2307" max="2307" width="11.140625" style="43" customWidth="1"/>
    <col min="2308" max="2308" width="2" style="43" customWidth="1"/>
    <col min="2309" max="2309" width="11.140625" style="43" customWidth="1"/>
    <col min="2310" max="2311" width="1" style="43" customWidth="1"/>
    <col min="2312" max="2312" width="11.140625" style="43" customWidth="1"/>
    <col min="2313" max="2313" width="1.42578125" style="43" customWidth="1"/>
    <col min="2314" max="2314" width="11.140625" style="43" customWidth="1"/>
    <col min="2315" max="2316" width="1" style="43" customWidth="1"/>
    <col min="2317" max="2317" width="11.140625" style="43" customWidth="1"/>
    <col min="2318" max="2318" width="1.42578125" style="43" customWidth="1"/>
    <col min="2319" max="2319" width="11.140625" style="43" customWidth="1"/>
    <col min="2320" max="2320" width="1" style="43" customWidth="1"/>
    <col min="2321" max="2321" width="1.28515625" style="43" customWidth="1"/>
    <col min="2322" max="2341" width="0" style="43" hidden="1" customWidth="1"/>
    <col min="2342" max="2342" width="10.7109375" style="43" customWidth="1"/>
    <col min="2343" max="2343" width="1.28515625" style="43" customWidth="1"/>
    <col min="2344" max="2344" width="9.140625" style="43" customWidth="1"/>
    <col min="2345" max="2346" width="1" style="43" customWidth="1"/>
    <col min="2347" max="2347" width="11.140625" style="43" customWidth="1"/>
    <col min="2348" max="2348" width="1" style="43" customWidth="1"/>
    <col min="2349" max="2349" width="9.140625" style="43" customWidth="1"/>
    <col min="2350" max="2350" width="1" style="43" customWidth="1"/>
    <col min="2351" max="2549" width="9.140625" style="43"/>
    <col min="2550" max="2550" width="2.5703125" style="43" customWidth="1"/>
    <col min="2551" max="2551" width="9.5703125" style="43" customWidth="1"/>
    <col min="2552" max="2552" width="1" style="43" customWidth="1"/>
    <col min="2553" max="2553" width="9.28515625" style="43" customWidth="1"/>
    <col min="2554" max="2554" width="1" style="43" customWidth="1"/>
    <col min="2555" max="2555" width="9.7109375" style="43" customWidth="1"/>
    <col min="2556" max="2556" width="1" style="43" customWidth="1"/>
    <col min="2557" max="2557" width="9.140625" style="43"/>
    <col min="2558" max="2558" width="1" style="43" customWidth="1"/>
    <col min="2559" max="2559" width="9.140625" style="43"/>
    <col min="2560" max="2560" width="2" style="43" customWidth="1"/>
    <col min="2561" max="2561" width="11.140625" style="43" customWidth="1"/>
    <col min="2562" max="2562" width="2" style="43" customWidth="1"/>
    <col min="2563" max="2563" width="11.140625" style="43" customWidth="1"/>
    <col min="2564" max="2564" width="2" style="43" customWidth="1"/>
    <col min="2565" max="2565" width="11.140625" style="43" customWidth="1"/>
    <col min="2566" max="2567" width="1" style="43" customWidth="1"/>
    <col min="2568" max="2568" width="11.140625" style="43" customWidth="1"/>
    <col min="2569" max="2569" width="1.42578125" style="43" customWidth="1"/>
    <col min="2570" max="2570" width="11.140625" style="43" customWidth="1"/>
    <col min="2571" max="2572" width="1" style="43" customWidth="1"/>
    <col min="2573" max="2573" width="11.140625" style="43" customWidth="1"/>
    <col min="2574" max="2574" width="1.42578125" style="43" customWidth="1"/>
    <col min="2575" max="2575" width="11.140625" style="43" customWidth="1"/>
    <col min="2576" max="2576" width="1" style="43" customWidth="1"/>
    <col min="2577" max="2577" width="1.28515625" style="43" customWidth="1"/>
    <col min="2578" max="2597" width="0" style="43" hidden="1" customWidth="1"/>
    <col min="2598" max="2598" width="10.7109375" style="43" customWidth="1"/>
    <col min="2599" max="2599" width="1.28515625" style="43" customWidth="1"/>
    <col min="2600" max="2600" width="9.140625" style="43" customWidth="1"/>
    <col min="2601" max="2602" width="1" style="43" customWidth="1"/>
    <col min="2603" max="2603" width="11.140625" style="43" customWidth="1"/>
    <col min="2604" max="2604" width="1" style="43" customWidth="1"/>
    <col min="2605" max="2605" width="9.140625" style="43" customWidth="1"/>
    <col min="2606" max="2606" width="1" style="43" customWidth="1"/>
    <col min="2607" max="2805" width="9.140625" style="43"/>
    <col min="2806" max="2806" width="2.5703125" style="43" customWidth="1"/>
    <col min="2807" max="2807" width="9.5703125" style="43" customWidth="1"/>
    <col min="2808" max="2808" width="1" style="43" customWidth="1"/>
    <col min="2809" max="2809" width="9.28515625" style="43" customWidth="1"/>
    <col min="2810" max="2810" width="1" style="43" customWidth="1"/>
    <col min="2811" max="2811" width="9.7109375" style="43" customWidth="1"/>
    <col min="2812" max="2812" width="1" style="43" customWidth="1"/>
    <col min="2813" max="2813" width="9.140625" style="43"/>
    <col min="2814" max="2814" width="1" style="43" customWidth="1"/>
    <col min="2815" max="2815" width="9.140625" style="43"/>
    <col min="2816" max="2816" width="2" style="43" customWidth="1"/>
    <col min="2817" max="2817" width="11.140625" style="43" customWidth="1"/>
    <col min="2818" max="2818" width="2" style="43" customWidth="1"/>
    <col min="2819" max="2819" width="11.140625" style="43" customWidth="1"/>
    <col min="2820" max="2820" width="2" style="43" customWidth="1"/>
    <col min="2821" max="2821" width="11.140625" style="43" customWidth="1"/>
    <col min="2822" max="2823" width="1" style="43" customWidth="1"/>
    <col min="2824" max="2824" width="11.140625" style="43" customWidth="1"/>
    <col min="2825" max="2825" width="1.42578125" style="43" customWidth="1"/>
    <col min="2826" max="2826" width="11.140625" style="43" customWidth="1"/>
    <col min="2827" max="2828" width="1" style="43" customWidth="1"/>
    <col min="2829" max="2829" width="11.140625" style="43" customWidth="1"/>
    <col min="2830" max="2830" width="1.42578125" style="43" customWidth="1"/>
    <col min="2831" max="2831" width="11.140625" style="43" customWidth="1"/>
    <col min="2832" max="2832" width="1" style="43" customWidth="1"/>
    <col min="2833" max="2833" width="1.28515625" style="43" customWidth="1"/>
    <col min="2834" max="2853" width="0" style="43" hidden="1" customWidth="1"/>
    <col min="2854" max="2854" width="10.7109375" style="43" customWidth="1"/>
    <col min="2855" max="2855" width="1.28515625" style="43" customWidth="1"/>
    <col min="2856" max="2856" width="9.140625" style="43" customWidth="1"/>
    <col min="2857" max="2858" width="1" style="43" customWidth="1"/>
    <col min="2859" max="2859" width="11.140625" style="43" customWidth="1"/>
    <col min="2860" max="2860" width="1" style="43" customWidth="1"/>
    <col min="2861" max="2861" width="9.140625" style="43" customWidth="1"/>
    <col min="2862" max="2862" width="1" style="43" customWidth="1"/>
    <col min="2863" max="3061" width="9.140625" style="43"/>
    <col min="3062" max="3062" width="2.5703125" style="43" customWidth="1"/>
    <col min="3063" max="3063" width="9.5703125" style="43" customWidth="1"/>
    <col min="3064" max="3064" width="1" style="43" customWidth="1"/>
    <col min="3065" max="3065" width="9.28515625" style="43" customWidth="1"/>
    <col min="3066" max="3066" width="1" style="43" customWidth="1"/>
    <col min="3067" max="3067" width="9.7109375" style="43" customWidth="1"/>
    <col min="3068" max="3068" width="1" style="43" customWidth="1"/>
    <col min="3069" max="3069" width="9.140625" style="43"/>
    <col min="3070" max="3070" width="1" style="43" customWidth="1"/>
    <col min="3071" max="3071" width="9.140625" style="43"/>
    <col min="3072" max="3072" width="2" style="43" customWidth="1"/>
    <col min="3073" max="3073" width="11.140625" style="43" customWidth="1"/>
    <col min="3074" max="3074" width="2" style="43" customWidth="1"/>
    <col min="3075" max="3075" width="11.140625" style="43" customWidth="1"/>
    <col min="3076" max="3076" width="2" style="43" customWidth="1"/>
    <col min="3077" max="3077" width="11.140625" style="43" customWidth="1"/>
    <col min="3078" max="3079" width="1" style="43" customWidth="1"/>
    <col min="3080" max="3080" width="11.140625" style="43" customWidth="1"/>
    <col min="3081" max="3081" width="1.42578125" style="43" customWidth="1"/>
    <col min="3082" max="3082" width="11.140625" style="43" customWidth="1"/>
    <col min="3083" max="3084" width="1" style="43" customWidth="1"/>
    <col min="3085" max="3085" width="11.140625" style="43" customWidth="1"/>
    <col min="3086" max="3086" width="1.42578125" style="43" customWidth="1"/>
    <col min="3087" max="3087" width="11.140625" style="43" customWidth="1"/>
    <col min="3088" max="3088" width="1" style="43" customWidth="1"/>
    <col min="3089" max="3089" width="1.28515625" style="43" customWidth="1"/>
    <col min="3090" max="3109" width="0" style="43" hidden="1" customWidth="1"/>
    <col min="3110" max="3110" width="10.7109375" style="43" customWidth="1"/>
    <col min="3111" max="3111" width="1.28515625" style="43" customWidth="1"/>
    <col min="3112" max="3112" width="9.140625" style="43" customWidth="1"/>
    <col min="3113" max="3114" width="1" style="43" customWidth="1"/>
    <col min="3115" max="3115" width="11.140625" style="43" customWidth="1"/>
    <col min="3116" max="3116" width="1" style="43" customWidth="1"/>
    <col min="3117" max="3117" width="9.140625" style="43" customWidth="1"/>
    <col min="3118" max="3118" width="1" style="43" customWidth="1"/>
    <col min="3119" max="3317" width="9.140625" style="43"/>
    <col min="3318" max="3318" width="2.5703125" style="43" customWidth="1"/>
    <col min="3319" max="3319" width="9.5703125" style="43" customWidth="1"/>
    <col min="3320" max="3320" width="1" style="43" customWidth="1"/>
    <col min="3321" max="3321" width="9.28515625" style="43" customWidth="1"/>
    <col min="3322" max="3322" width="1" style="43" customWidth="1"/>
    <col min="3323" max="3323" width="9.7109375" style="43" customWidth="1"/>
    <col min="3324" max="3324" width="1" style="43" customWidth="1"/>
    <col min="3325" max="3325" width="9.140625" style="43"/>
    <col min="3326" max="3326" width="1" style="43" customWidth="1"/>
    <col min="3327" max="3327" width="9.140625" style="43"/>
    <col min="3328" max="3328" width="2" style="43" customWidth="1"/>
    <col min="3329" max="3329" width="11.140625" style="43" customWidth="1"/>
    <col min="3330" max="3330" width="2" style="43" customWidth="1"/>
    <col min="3331" max="3331" width="11.140625" style="43" customWidth="1"/>
    <col min="3332" max="3332" width="2" style="43" customWidth="1"/>
    <col min="3333" max="3333" width="11.140625" style="43" customWidth="1"/>
    <col min="3334" max="3335" width="1" style="43" customWidth="1"/>
    <col min="3336" max="3336" width="11.140625" style="43" customWidth="1"/>
    <col min="3337" max="3337" width="1.42578125" style="43" customWidth="1"/>
    <col min="3338" max="3338" width="11.140625" style="43" customWidth="1"/>
    <col min="3339" max="3340" width="1" style="43" customWidth="1"/>
    <col min="3341" max="3341" width="11.140625" style="43" customWidth="1"/>
    <col min="3342" max="3342" width="1.42578125" style="43" customWidth="1"/>
    <col min="3343" max="3343" width="11.140625" style="43" customWidth="1"/>
    <col min="3344" max="3344" width="1" style="43" customWidth="1"/>
    <col min="3345" max="3345" width="1.28515625" style="43" customWidth="1"/>
    <col min="3346" max="3365" width="0" style="43" hidden="1" customWidth="1"/>
    <col min="3366" max="3366" width="10.7109375" style="43" customWidth="1"/>
    <col min="3367" max="3367" width="1.28515625" style="43" customWidth="1"/>
    <col min="3368" max="3368" width="9.140625" style="43" customWidth="1"/>
    <col min="3369" max="3370" width="1" style="43" customWidth="1"/>
    <col min="3371" max="3371" width="11.140625" style="43" customWidth="1"/>
    <col min="3372" max="3372" width="1" style="43" customWidth="1"/>
    <col min="3373" max="3373" width="9.140625" style="43" customWidth="1"/>
    <col min="3374" max="3374" width="1" style="43" customWidth="1"/>
    <col min="3375" max="3573" width="9.140625" style="43"/>
    <col min="3574" max="3574" width="2.5703125" style="43" customWidth="1"/>
    <col min="3575" max="3575" width="9.5703125" style="43" customWidth="1"/>
    <col min="3576" max="3576" width="1" style="43" customWidth="1"/>
    <col min="3577" max="3577" width="9.28515625" style="43" customWidth="1"/>
    <col min="3578" max="3578" width="1" style="43" customWidth="1"/>
    <col min="3579" max="3579" width="9.7109375" style="43" customWidth="1"/>
    <col min="3580" max="3580" width="1" style="43" customWidth="1"/>
    <col min="3581" max="3581" width="9.140625" style="43"/>
    <col min="3582" max="3582" width="1" style="43" customWidth="1"/>
    <col min="3583" max="3583" width="9.140625" style="43"/>
    <col min="3584" max="3584" width="2" style="43" customWidth="1"/>
    <col min="3585" max="3585" width="11.140625" style="43" customWidth="1"/>
    <col min="3586" max="3586" width="2" style="43" customWidth="1"/>
    <col min="3587" max="3587" width="11.140625" style="43" customWidth="1"/>
    <col min="3588" max="3588" width="2" style="43" customWidth="1"/>
    <col min="3589" max="3589" width="11.140625" style="43" customWidth="1"/>
    <col min="3590" max="3591" width="1" style="43" customWidth="1"/>
    <col min="3592" max="3592" width="11.140625" style="43" customWidth="1"/>
    <col min="3593" max="3593" width="1.42578125" style="43" customWidth="1"/>
    <col min="3594" max="3594" width="11.140625" style="43" customWidth="1"/>
    <col min="3595" max="3596" width="1" style="43" customWidth="1"/>
    <col min="3597" max="3597" width="11.140625" style="43" customWidth="1"/>
    <col min="3598" max="3598" width="1.42578125" style="43" customWidth="1"/>
    <col min="3599" max="3599" width="11.140625" style="43" customWidth="1"/>
    <col min="3600" max="3600" width="1" style="43" customWidth="1"/>
    <col min="3601" max="3601" width="1.28515625" style="43" customWidth="1"/>
    <col min="3602" max="3621" width="0" style="43" hidden="1" customWidth="1"/>
    <col min="3622" max="3622" width="10.7109375" style="43" customWidth="1"/>
    <col min="3623" max="3623" width="1.28515625" style="43" customWidth="1"/>
    <col min="3624" max="3624" width="9.140625" style="43" customWidth="1"/>
    <col min="3625" max="3626" width="1" style="43" customWidth="1"/>
    <col min="3627" max="3627" width="11.140625" style="43" customWidth="1"/>
    <col min="3628" max="3628" width="1" style="43" customWidth="1"/>
    <col min="3629" max="3629" width="9.140625" style="43" customWidth="1"/>
    <col min="3630" max="3630" width="1" style="43" customWidth="1"/>
    <col min="3631" max="3829" width="9.140625" style="43"/>
    <col min="3830" max="3830" width="2.5703125" style="43" customWidth="1"/>
    <col min="3831" max="3831" width="9.5703125" style="43" customWidth="1"/>
    <col min="3832" max="3832" width="1" style="43" customWidth="1"/>
    <col min="3833" max="3833" width="9.28515625" style="43" customWidth="1"/>
    <col min="3834" max="3834" width="1" style="43" customWidth="1"/>
    <col min="3835" max="3835" width="9.7109375" style="43" customWidth="1"/>
    <col min="3836" max="3836" width="1" style="43" customWidth="1"/>
    <col min="3837" max="3837" width="9.140625" style="43"/>
    <col min="3838" max="3838" width="1" style="43" customWidth="1"/>
    <col min="3839" max="3839" width="9.140625" style="43"/>
    <col min="3840" max="3840" width="2" style="43" customWidth="1"/>
    <col min="3841" max="3841" width="11.140625" style="43" customWidth="1"/>
    <col min="3842" max="3842" width="2" style="43" customWidth="1"/>
    <col min="3843" max="3843" width="11.140625" style="43" customWidth="1"/>
    <col min="3844" max="3844" width="2" style="43" customWidth="1"/>
    <col min="3845" max="3845" width="11.140625" style="43" customWidth="1"/>
    <col min="3846" max="3847" width="1" style="43" customWidth="1"/>
    <col min="3848" max="3848" width="11.140625" style="43" customWidth="1"/>
    <col min="3849" max="3849" width="1.42578125" style="43" customWidth="1"/>
    <col min="3850" max="3850" width="11.140625" style="43" customWidth="1"/>
    <col min="3851" max="3852" width="1" style="43" customWidth="1"/>
    <col min="3853" max="3853" width="11.140625" style="43" customWidth="1"/>
    <col min="3854" max="3854" width="1.42578125" style="43" customWidth="1"/>
    <col min="3855" max="3855" width="11.140625" style="43" customWidth="1"/>
    <col min="3856" max="3856" width="1" style="43" customWidth="1"/>
    <col min="3857" max="3857" width="1.28515625" style="43" customWidth="1"/>
    <col min="3858" max="3877" width="0" style="43" hidden="1" customWidth="1"/>
    <col min="3878" max="3878" width="10.7109375" style="43" customWidth="1"/>
    <col min="3879" max="3879" width="1.28515625" style="43" customWidth="1"/>
    <col min="3880" max="3880" width="9.140625" style="43" customWidth="1"/>
    <col min="3881" max="3882" width="1" style="43" customWidth="1"/>
    <col min="3883" max="3883" width="11.140625" style="43" customWidth="1"/>
    <col min="3884" max="3884" width="1" style="43" customWidth="1"/>
    <col min="3885" max="3885" width="9.140625" style="43" customWidth="1"/>
    <col min="3886" max="3886" width="1" style="43" customWidth="1"/>
    <col min="3887" max="4085" width="9.140625" style="43"/>
    <col min="4086" max="4086" width="2.5703125" style="43" customWidth="1"/>
    <col min="4087" max="4087" width="9.5703125" style="43" customWidth="1"/>
    <col min="4088" max="4088" width="1" style="43" customWidth="1"/>
    <col min="4089" max="4089" width="9.28515625" style="43" customWidth="1"/>
    <col min="4090" max="4090" width="1" style="43" customWidth="1"/>
    <col min="4091" max="4091" width="9.7109375" style="43" customWidth="1"/>
    <col min="4092" max="4092" width="1" style="43" customWidth="1"/>
    <col min="4093" max="4093" width="9.140625" style="43"/>
    <col min="4094" max="4094" width="1" style="43" customWidth="1"/>
    <col min="4095" max="4095" width="9.140625" style="43"/>
    <col min="4096" max="4096" width="2" style="43" customWidth="1"/>
    <col min="4097" max="4097" width="11.140625" style="43" customWidth="1"/>
    <col min="4098" max="4098" width="2" style="43" customWidth="1"/>
    <col min="4099" max="4099" width="11.140625" style="43" customWidth="1"/>
    <col min="4100" max="4100" width="2" style="43" customWidth="1"/>
    <col min="4101" max="4101" width="11.140625" style="43" customWidth="1"/>
    <col min="4102" max="4103" width="1" style="43" customWidth="1"/>
    <col min="4104" max="4104" width="11.140625" style="43" customWidth="1"/>
    <col min="4105" max="4105" width="1.42578125" style="43" customWidth="1"/>
    <col min="4106" max="4106" width="11.140625" style="43" customWidth="1"/>
    <col min="4107" max="4108" width="1" style="43" customWidth="1"/>
    <col min="4109" max="4109" width="11.140625" style="43" customWidth="1"/>
    <col min="4110" max="4110" width="1.42578125" style="43" customWidth="1"/>
    <col min="4111" max="4111" width="11.140625" style="43" customWidth="1"/>
    <col min="4112" max="4112" width="1" style="43" customWidth="1"/>
    <col min="4113" max="4113" width="1.28515625" style="43" customWidth="1"/>
    <col min="4114" max="4133" width="0" style="43" hidden="1" customWidth="1"/>
    <col min="4134" max="4134" width="10.7109375" style="43" customWidth="1"/>
    <col min="4135" max="4135" width="1.28515625" style="43" customWidth="1"/>
    <col min="4136" max="4136" width="9.140625" style="43" customWidth="1"/>
    <col min="4137" max="4138" width="1" style="43" customWidth="1"/>
    <col min="4139" max="4139" width="11.140625" style="43" customWidth="1"/>
    <col min="4140" max="4140" width="1" style="43" customWidth="1"/>
    <col min="4141" max="4141" width="9.140625" style="43" customWidth="1"/>
    <col min="4142" max="4142" width="1" style="43" customWidth="1"/>
    <col min="4143" max="4341" width="9.140625" style="43"/>
    <col min="4342" max="4342" width="2.5703125" style="43" customWidth="1"/>
    <col min="4343" max="4343" width="9.5703125" style="43" customWidth="1"/>
    <col min="4344" max="4344" width="1" style="43" customWidth="1"/>
    <col min="4345" max="4345" width="9.28515625" style="43" customWidth="1"/>
    <col min="4346" max="4346" width="1" style="43" customWidth="1"/>
    <col min="4347" max="4347" width="9.7109375" style="43" customWidth="1"/>
    <col min="4348" max="4348" width="1" style="43" customWidth="1"/>
    <col min="4349" max="4349" width="9.140625" style="43"/>
    <col min="4350" max="4350" width="1" style="43" customWidth="1"/>
    <col min="4351" max="4351" width="9.140625" style="43"/>
    <col min="4352" max="4352" width="2" style="43" customWidth="1"/>
    <col min="4353" max="4353" width="11.140625" style="43" customWidth="1"/>
    <col min="4354" max="4354" width="2" style="43" customWidth="1"/>
    <col min="4355" max="4355" width="11.140625" style="43" customWidth="1"/>
    <col min="4356" max="4356" width="2" style="43" customWidth="1"/>
    <col min="4357" max="4357" width="11.140625" style="43" customWidth="1"/>
    <col min="4358" max="4359" width="1" style="43" customWidth="1"/>
    <col min="4360" max="4360" width="11.140625" style="43" customWidth="1"/>
    <col min="4361" max="4361" width="1.42578125" style="43" customWidth="1"/>
    <col min="4362" max="4362" width="11.140625" style="43" customWidth="1"/>
    <col min="4363" max="4364" width="1" style="43" customWidth="1"/>
    <col min="4365" max="4365" width="11.140625" style="43" customWidth="1"/>
    <col min="4366" max="4366" width="1.42578125" style="43" customWidth="1"/>
    <col min="4367" max="4367" width="11.140625" style="43" customWidth="1"/>
    <col min="4368" max="4368" width="1" style="43" customWidth="1"/>
    <col min="4369" max="4369" width="1.28515625" style="43" customWidth="1"/>
    <col min="4370" max="4389" width="0" style="43" hidden="1" customWidth="1"/>
    <col min="4390" max="4390" width="10.7109375" style="43" customWidth="1"/>
    <col min="4391" max="4391" width="1.28515625" style="43" customWidth="1"/>
    <col min="4392" max="4392" width="9.140625" style="43" customWidth="1"/>
    <col min="4393" max="4394" width="1" style="43" customWidth="1"/>
    <col min="4395" max="4395" width="11.140625" style="43" customWidth="1"/>
    <col min="4396" max="4396" width="1" style="43" customWidth="1"/>
    <col min="4397" max="4397" width="9.140625" style="43" customWidth="1"/>
    <col min="4398" max="4398" width="1" style="43" customWidth="1"/>
    <col min="4399" max="4597" width="9.140625" style="43"/>
    <col min="4598" max="4598" width="2.5703125" style="43" customWidth="1"/>
    <col min="4599" max="4599" width="9.5703125" style="43" customWidth="1"/>
    <col min="4600" max="4600" width="1" style="43" customWidth="1"/>
    <col min="4601" max="4601" width="9.28515625" style="43" customWidth="1"/>
    <col min="4602" max="4602" width="1" style="43" customWidth="1"/>
    <col min="4603" max="4603" width="9.7109375" style="43" customWidth="1"/>
    <col min="4604" max="4604" width="1" style="43" customWidth="1"/>
    <col min="4605" max="4605" width="9.140625" style="43"/>
    <col min="4606" max="4606" width="1" style="43" customWidth="1"/>
    <col min="4607" max="4607" width="9.140625" style="43"/>
    <col min="4608" max="4608" width="2" style="43" customWidth="1"/>
    <col min="4609" max="4609" width="11.140625" style="43" customWidth="1"/>
    <col min="4610" max="4610" width="2" style="43" customWidth="1"/>
    <col min="4611" max="4611" width="11.140625" style="43" customWidth="1"/>
    <col min="4612" max="4612" width="2" style="43" customWidth="1"/>
    <col min="4613" max="4613" width="11.140625" style="43" customWidth="1"/>
    <col min="4614" max="4615" width="1" style="43" customWidth="1"/>
    <col min="4616" max="4616" width="11.140625" style="43" customWidth="1"/>
    <col min="4617" max="4617" width="1.42578125" style="43" customWidth="1"/>
    <col min="4618" max="4618" width="11.140625" style="43" customWidth="1"/>
    <col min="4619" max="4620" width="1" style="43" customWidth="1"/>
    <col min="4621" max="4621" width="11.140625" style="43" customWidth="1"/>
    <col min="4622" max="4622" width="1.42578125" style="43" customWidth="1"/>
    <col min="4623" max="4623" width="11.140625" style="43" customWidth="1"/>
    <col min="4624" max="4624" width="1" style="43" customWidth="1"/>
    <col min="4625" max="4625" width="1.28515625" style="43" customWidth="1"/>
    <col min="4626" max="4645" width="0" style="43" hidden="1" customWidth="1"/>
    <col min="4646" max="4646" width="10.7109375" style="43" customWidth="1"/>
    <col min="4647" max="4647" width="1.28515625" style="43" customWidth="1"/>
    <col min="4648" max="4648" width="9.140625" style="43" customWidth="1"/>
    <col min="4649" max="4650" width="1" style="43" customWidth="1"/>
    <col min="4651" max="4651" width="11.140625" style="43" customWidth="1"/>
    <col min="4652" max="4652" width="1" style="43" customWidth="1"/>
    <col min="4653" max="4653" width="9.140625" style="43" customWidth="1"/>
    <col min="4654" max="4654" width="1" style="43" customWidth="1"/>
    <col min="4655" max="4853" width="9.140625" style="43"/>
    <col min="4854" max="4854" width="2.5703125" style="43" customWidth="1"/>
    <col min="4855" max="4855" width="9.5703125" style="43" customWidth="1"/>
    <col min="4856" max="4856" width="1" style="43" customWidth="1"/>
    <col min="4857" max="4857" width="9.28515625" style="43" customWidth="1"/>
    <col min="4858" max="4858" width="1" style="43" customWidth="1"/>
    <col min="4859" max="4859" width="9.7109375" style="43" customWidth="1"/>
    <col min="4860" max="4860" width="1" style="43" customWidth="1"/>
    <col min="4861" max="4861" width="9.140625" style="43"/>
    <col min="4862" max="4862" width="1" style="43" customWidth="1"/>
    <col min="4863" max="4863" width="9.140625" style="43"/>
    <col min="4864" max="4864" width="2" style="43" customWidth="1"/>
    <col min="4865" max="4865" width="11.140625" style="43" customWidth="1"/>
    <col min="4866" max="4866" width="2" style="43" customWidth="1"/>
    <col min="4867" max="4867" width="11.140625" style="43" customWidth="1"/>
    <col min="4868" max="4868" width="2" style="43" customWidth="1"/>
    <col min="4869" max="4869" width="11.140625" style="43" customWidth="1"/>
    <col min="4870" max="4871" width="1" style="43" customWidth="1"/>
    <col min="4872" max="4872" width="11.140625" style="43" customWidth="1"/>
    <col min="4873" max="4873" width="1.42578125" style="43" customWidth="1"/>
    <col min="4874" max="4874" width="11.140625" style="43" customWidth="1"/>
    <col min="4875" max="4876" width="1" style="43" customWidth="1"/>
    <col min="4877" max="4877" width="11.140625" style="43" customWidth="1"/>
    <col min="4878" max="4878" width="1.42578125" style="43" customWidth="1"/>
    <col min="4879" max="4879" width="11.140625" style="43" customWidth="1"/>
    <col min="4880" max="4880" width="1" style="43" customWidth="1"/>
    <col min="4881" max="4881" width="1.28515625" style="43" customWidth="1"/>
    <col min="4882" max="4901" width="0" style="43" hidden="1" customWidth="1"/>
    <col min="4902" max="4902" width="10.7109375" style="43" customWidth="1"/>
    <col min="4903" max="4903" width="1.28515625" style="43" customWidth="1"/>
    <col min="4904" max="4904" width="9.140625" style="43" customWidth="1"/>
    <col min="4905" max="4906" width="1" style="43" customWidth="1"/>
    <col min="4907" max="4907" width="11.140625" style="43" customWidth="1"/>
    <col min="4908" max="4908" width="1" style="43" customWidth="1"/>
    <col min="4909" max="4909" width="9.140625" style="43" customWidth="1"/>
    <col min="4910" max="4910" width="1" style="43" customWidth="1"/>
    <col min="4911" max="5109" width="9.140625" style="43"/>
    <col min="5110" max="5110" width="2.5703125" style="43" customWidth="1"/>
    <col min="5111" max="5111" width="9.5703125" style="43" customWidth="1"/>
    <col min="5112" max="5112" width="1" style="43" customWidth="1"/>
    <col min="5113" max="5113" width="9.28515625" style="43" customWidth="1"/>
    <col min="5114" max="5114" width="1" style="43" customWidth="1"/>
    <col min="5115" max="5115" width="9.7109375" style="43" customWidth="1"/>
    <col min="5116" max="5116" width="1" style="43" customWidth="1"/>
    <col min="5117" max="5117" width="9.140625" style="43"/>
    <col min="5118" max="5118" width="1" style="43" customWidth="1"/>
    <col min="5119" max="5119" width="9.140625" style="43"/>
    <col min="5120" max="5120" width="2" style="43" customWidth="1"/>
    <col min="5121" max="5121" width="11.140625" style="43" customWidth="1"/>
    <col min="5122" max="5122" width="2" style="43" customWidth="1"/>
    <col min="5123" max="5123" width="11.140625" style="43" customWidth="1"/>
    <col min="5124" max="5124" width="2" style="43" customWidth="1"/>
    <col min="5125" max="5125" width="11.140625" style="43" customWidth="1"/>
    <col min="5126" max="5127" width="1" style="43" customWidth="1"/>
    <col min="5128" max="5128" width="11.140625" style="43" customWidth="1"/>
    <col min="5129" max="5129" width="1.42578125" style="43" customWidth="1"/>
    <col min="5130" max="5130" width="11.140625" style="43" customWidth="1"/>
    <col min="5131" max="5132" width="1" style="43" customWidth="1"/>
    <col min="5133" max="5133" width="11.140625" style="43" customWidth="1"/>
    <col min="5134" max="5134" width="1.42578125" style="43" customWidth="1"/>
    <col min="5135" max="5135" width="11.140625" style="43" customWidth="1"/>
    <col min="5136" max="5136" width="1" style="43" customWidth="1"/>
    <col min="5137" max="5137" width="1.28515625" style="43" customWidth="1"/>
    <col min="5138" max="5157" width="0" style="43" hidden="1" customWidth="1"/>
    <col min="5158" max="5158" width="10.7109375" style="43" customWidth="1"/>
    <col min="5159" max="5159" width="1.28515625" style="43" customWidth="1"/>
    <col min="5160" max="5160" width="9.140625" style="43" customWidth="1"/>
    <col min="5161" max="5162" width="1" style="43" customWidth="1"/>
    <col min="5163" max="5163" width="11.140625" style="43" customWidth="1"/>
    <col min="5164" max="5164" width="1" style="43" customWidth="1"/>
    <col min="5165" max="5165" width="9.140625" style="43" customWidth="1"/>
    <col min="5166" max="5166" width="1" style="43" customWidth="1"/>
    <col min="5167" max="5365" width="9.140625" style="43"/>
    <col min="5366" max="5366" width="2.5703125" style="43" customWidth="1"/>
    <col min="5367" max="5367" width="9.5703125" style="43" customWidth="1"/>
    <col min="5368" max="5368" width="1" style="43" customWidth="1"/>
    <col min="5369" max="5369" width="9.28515625" style="43" customWidth="1"/>
    <col min="5370" max="5370" width="1" style="43" customWidth="1"/>
    <col min="5371" max="5371" width="9.7109375" style="43" customWidth="1"/>
    <col min="5372" max="5372" width="1" style="43" customWidth="1"/>
    <col min="5373" max="5373" width="9.140625" style="43"/>
    <col min="5374" max="5374" width="1" style="43" customWidth="1"/>
    <col min="5375" max="5375" width="9.140625" style="43"/>
    <col min="5376" max="5376" width="2" style="43" customWidth="1"/>
    <col min="5377" max="5377" width="11.140625" style="43" customWidth="1"/>
    <col min="5378" max="5378" width="2" style="43" customWidth="1"/>
    <col min="5379" max="5379" width="11.140625" style="43" customWidth="1"/>
    <col min="5380" max="5380" width="2" style="43" customWidth="1"/>
    <col min="5381" max="5381" width="11.140625" style="43" customWidth="1"/>
    <col min="5382" max="5383" width="1" style="43" customWidth="1"/>
    <col min="5384" max="5384" width="11.140625" style="43" customWidth="1"/>
    <col min="5385" max="5385" width="1.42578125" style="43" customWidth="1"/>
    <col min="5386" max="5386" width="11.140625" style="43" customWidth="1"/>
    <col min="5387" max="5388" width="1" style="43" customWidth="1"/>
    <col min="5389" max="5389" width="11.140625" style="43" customWidth="1"/>
    <col min="5390" max="5390" width="1.42578125" style="43" customWidth="1"/>
    <col min="5391" max="5391" width="11.140625" style="43" customWidth="1"/>
    <col min="5392" max="5392" width="1" style="43" customWidth="1"/>
    <col min="5393" max="5393" width="1.28515625" style="43" customWidth="1"/>
    <col min="5394" max="5413" width="0" style="43" hidden="1" customWidth="1"/>
    <col min="5414" max="5414" width="10.7109375" style="43" customWidth="1"/>
    <col min="5415" max="5415" width="1.28515625" style="43" customWidth="1"/>
    <col min="5416" max="5416" width="9.140625" style="43" customWidth="1"/>
    <col min="5417" max="5418" width="1" style="43" customWidth="1"/>
    <col min="5419" max="5419" width="11.140625" style="43" customWidth="1"/>
    <col min="5420" max="5420" width="1" style="43" customWidth="1"/>
    <col min="5421" max="5421" width="9.140625" style="43" customWidth="1"/>
    <col min="5422" max="5422" width="1" style="43" customWidth="1"/>
    <col min="5423" max="5621" width="9.140625" style="43"/>
    <col min="5622" max="5622" width="2.5703125" style="43" customWidth="1"/>
    <col min="5623" max="5623" width="9.5703125" style="43" customWidth="1"/>
    <col min="5624" max="5624" width="1" style="43" customWidth="1"/>
    <col min="5625" max="5625" width="9.28515625" style="43" customWidth="1"/>
    <col min="5626" max="5626" width="1" style="43" customWidth="1"/>
    <col min="5627" max="5627" width="9.7109375" style="43" customWidth="1"/>
    <col min="5628" max="5628" width="1" style="43" customWidth="1"/>
    <col min="5629" max="5629" width="9.140625" style="43"/>
    <col min="5630" max="5630" width="1" style="43" customWidth="1"/>
    <col min="5631" max="5631" width="9.140625" style="43"/>
    <col min="5632" max="5632" width="2" style="43" customWidth="1"/>
    <col min="5633" max="5633" width="11.140625" style="43" customWidth="1"/>
    <col min="5634" max="5634" width="2" style="43" customWidth="1"/>
    <col min="5635" max="5635" width="11.140625" style="43" customWidth="1"/>
    <col min="5636" max="5636" width="2" style="43" customWidth="1"/>
    <col min="5637" max="5637" width="11.140625" style="43" customWidth="1"/>
    <col min="5638" max="5639" width="1" style="43" customWidth="1"/>
    <col min="5640" max="5640" width="11.140625" style="43" customWidth="1"/>
    <col min="5641" max="5641" width="1.42578125" style="43" customWidth="1"/>
    <col min="5642" max="5642" width="11.140625" style="43" customWidth="1"/>
    <col min="5643" max="5644" width="1" style="43" customWidth="1"/>
    <col min="5645" max="5645" width="11.140625" style="43" customWidth="1"/>
    <col min="5646" max="5646" width="1.42578125" style="43" customWidth="1"/>
    <col min="5647" max="5647" width="11.140625" style="43" customWidth="1"/>
    <col min="5648" max="5648" width="1" style="43" customWidth="1"/>
    <col min="5649" max="5649" width="1.28515625" style="43" customWidth="1"/>
    <col min="5650" max="5669" width="0" style="43" hidden="1" customWidth="1"/>
    <col min="5670" max="5670" width="10.7109375" style="43" customWidth="1"/>
    <col min="5671" max="5671" width="1.28515625" style="43" customWidth="1"/>
    <col min="5672" max="5672" width="9.140625" style="43" customWidth="1"/>
    <col min="5673" max="5674" width="1" style="43" customWidth="1"/>
    <col min="5675" max="5675" width="11.140625" style="43" customWidth="1"/>
    <col min="5676" max="5676" width="1" style="43" customWidth="1"/>
    <col min="5677" max="5677" width="9.140625" style="43" customWidth="1"/>
    <col min="5678" max="5678" width="1" style="43" customWidth="1"/>
    <col min="5679" max="5877" width="9.140625" style="43"/>
    <col min="5878" max="5878" width="2.5703125" style="43" customWidth="1"/>
    <col min="5879" max="5879" width="9.5703125" style="43" customWidth="1"/>
    <col min="5880" max="5880" width="1" style="43" customWidth="1"/>
    <col min="5881" max="5881" width="9.28515625" style="43" customWidth="1"/>
    <col min="5882" max="5882" width="1" style="43" customWidth="1"/>
    <col min="5883" max="5883" width="9.7109375" style="43" customWidth="1"/>
    <col min="5884" max="5884" width="1" style="43" customWidth="1"/>
    <col min="5885" max="5885" width="9.140625" style="43"/>
    <col min="5886" max="5886" width="1" style="43" customWidth="1"/>
    <col min="5887" max="5887" width="9.140625" style="43"/>
    <col min="5888" max="5888" width="2" style="43" customWidth="1"/>
    <col min="5889" max="5889" width="11.140625" style="43" customWidth="1"/>
    <col min="5890" max="5890" width="2" style="43" customWidth="1"/>
    <col min="5891" max="5891" width="11.140625" style="43" customWidth="1"/>
    <col min="5892" max="5892" width="2" style="43" customWidth="1"/>
    <col min="5893" max="5893" width="11.140625" style="43" customWidth="1"/>
    <col min="5894" max="5895" width="1" style="43" customWidth="1"/>
    <col min="5896" max="5896" width="11.140625" style="43" customWidth="1"/>
    <col min="5897" max="5897" width="1.42578125" style="43" customWidth="1"/>
    <col min="5898" max="5898" width="11.140625" style="43" customWidth="1"/>
    <col min="5899" max="5900" width="1" style="43" customWidth="1"/>
    <col min="5901" max="5901" width="11.140625" style="43" customWidth="1"/>
    <col min="5902" max="5902" width="1.42578125" style="43" customWidth="1"/>
    <col min="5903" max="5903" width="11.140625" style="43" customWidth="1"/>
    <col min="5904" max="5904" width="1" style="43" customWidth="1"/>
    <col min="5905" max="5905" width="1.28515625" style="43" customWidth="1"/>
    <col min="5906" max="5925" width="0" style="43" hidden="1" customWidth="1"/>
    <col min="5926" max="5926" width="10.7109375" style="43" customWidth="1"/>
    <col min="5927" max="5927" width="1.28515625" style="43" customWidth="1"/>
    <col min="5928" max="5928" width="9.140625" style="43" customWidth="1"/>
    <col min="5929" max="5930" width="1" style="43" customWidth="1"/>
    <col min="5931" max="5931" width="11.140625" style="43" customWidth="1"/>
    <col min="5932" max="5932" width="1" style="43" customWidth="1"/>
    <col min="5933" max="5933" width="9.140625" style="43" customWidth="1"/>
    <col min="5934" max="5934" width="1" style="43" customWidth="1"/>
    <col min="5935" max="6133" width="9.140625" style="43"/>
    <col min="6134" max="6134" width="2.5703125" style="43" customWidth="1"/>
    <col min="6135" max="6135" width="9.5703125" style="43" customWidth="1"/>
    <col min="6136" max="6136" width="1" style="43" customWidth="1"/>
    <col min="6137" max="6137" width="9.28515625" style="43" customWidth="1"/>
    <col min="6138" max="6138" width="1" style="43" customWidth="1"/>
    <col min="6139" max="6139" width="9.7109375" style="43" customWidth="1"/>
    <col min="6140" max="6140" width="1" style="43" customWidth="1"/>
    <col min="6141" max="6141" width="9.140625" style="43"/>
    <col min="6142" max="6142" width="1" style="43" customWidth="1"/>
    <col min="6143" max="6143" width="9.140625" style="43"/>
    <col min="6144" max="6144" width="2" style="43" customWidth="1"/>
    <col min="6145" max="6145" width="11.140625" style="43" customWidth="1"/>
    <col min="6146" max="6146" width="2" style="43" customWidth="1"/>
    <col min="6147" max="6147" width="11.140625" style="43" customWidth="1"/>
    <col min="6148" max="6148" width="2" style="43" customWidth="1"/>
    <col min="6149" max="6149" width="11.140625" style="43" customWidth="1"/>
    <col min="6150" max="6151" width="1" style="43" customWidth="1"/>
    <col min="6152" max="6152" width="11.140625" style="43" customWidth="1"/>
    <col min="6153" max="6153" width="1.42578125" style="43" customWidth="1"/>
    <col min="6154" max="6154" width="11.140625" style="43" customWidth="1"/>
    <col min="6155" max="6156" width="1" style="43" customWidth="1"/>
    <col min="6157" max="6157" width="11.140625" style="43" customWidth="1"/>
    <col min="6158" max="6158" width="1.42578125" style="43" customWidth="1"/>
    <col min="6159" max="6159" width="11.140625" style="43" customWidth="1"/>
    <col min="6160" max="6160" width="1" style="43" customWidth="1"/>
    <col min="6161" max="6161" width="1.28515625" style="43" customWidth="1"/>
    <col min="6162" max="6181" width="0" style="43" hidden="1" customWidth="1"/>
    <col min="6182" max="6182" width="10.7109375" style="43" customWidth="1"/>
    <col min="6183" max="6183" width="1.28515625" style="43" customWidth="1"/>
    <col min="6184" max="6184" width="9.140625" style="43" customWidth="1"/>
    <col min="6185" max="6186" width="1" style="43" customWidth="1"/>
    <col min="6187" max="6187" width="11.140625" style="43" customWidth="1"/>
    <col min="6188" max="6188" width="1" style="43" customWidth="1"/>
    <col min="6189" max="6189" width="9.140625" style="43" customWidth="1"/>
    <col min="6190" max="6190" width="1" style="43" customWidth="1"/>
    <col min="6191" max="6389" width="9.140625" style="43"/>
    <col min="6390" max="6390" width="2.5703125" style="43" customWidth="1"/>
    <col min="6391" max="6391" width="9.5703125" style="43" customWidth="1"/>
    <col min="6392" max="6392" width="1" style="43" customWidth="1"/>
    <col min="6393" max="6393" width="9.28515625" style="43" customWidth="1"/>
    <col min="6394" max="6394" width="1" style="43" customWidth="1"/>
    <col min="6395" max="6395" width="9.7109375" style="43" customWidth="1"/>
    <col min="6396" max="6396" width="1" style="43" customWidth="1"/>
    <col min="6397" max="6397" width="9.140625" style="43"/>
    <col min="6398" max="6398" width="1" style="43" customWidth="1"/>
    <col min="6399" max="6399" width="9.140625" style="43"/>
    <col min="6400" max="6400" width="2" style="43" customWidth="1"/>
    <col min="6401" max="6401" width="11.140625" style="43" customWidth="1"/>
    <col min="6402" max="6402" width="2" style="43" customWidth="1"/>
    <col min="6403" max="6403" width="11.140625" style="43" customWidth="1"/>
    <col min="6404" max="6404" width="2" style="43" customWidth="1"/>
    <col min="6405" max="6405" width="11.140625" style="43" customWidth="1"/>
    <col min="6406" max="6407" width="1" style="43" customWidth="1"/>
    <col min="6408" max="6408" width="11.140625" style="43" customWidth="1"/>
    <col min="6409" max="6409" width="1.42578125" style="43" customWidth="1"/>
    <col min="6410" max="6410" width="11.140625" style="43" customWidth="1"/>
    <col min="6411" max="6412" width="1" style="43" customWidth="1"/>
    <col min="6413" max="6413" width="11.140625" style="43" customWidth="1"/>
    <col min="6414" max="6414" width="1.42578125" style="43" customWidth="1"/>
    <col min="6415" max="6415" width="11.140625" style="43" customWidth="1"/>
    <col min="6416" max="6416" width="1" style="43" customWidth="1"/>
    <col min="6417" max="6417" width="1.28515625" style="43" customWidth="1"/>
    <col min="6418" max="6437" width="0" style="43" hidden="1" customWidth="1"/>
    <col min="6438" max="6438" width="10.7109375" style="43" customWidth="1"/>
    <col min="6439" max="6439" width="1.28515625" style="43" customWidth="1"/>
    <col min="6440" max="6440" width="9.140625" style="43" customWidth="1"/>
    <col min="6441" max="6442" width="1" style="43" customWidth="1"/>
    <col min="6443" max="6443" width="11.140625" style="43" customWidth="1"/>
    <col min="6444" max="6444" width="1" style="43" customWidth="1"/>
    <col min="6445" max="6445" width="9.140625" style="43" customWidth="1"/>
    <col min="6446" max="6446" width="1" style="43" customWidth="1"/>
    <col min="6447" max="6645" width="9.140625" style="43"/>
    <col min="6646" max="6646" width="2.5703125" style="43" customWidth="1"/>
    <col min="6647" max="6647" width="9.5703125" style="43" customWidth="1"/>
    <col min="6648" max="6648" width="1" style="43" customWidth="1"/>
    <col min="6649" max="6649" width="9.28515625" style="43" customWidth="1"/>
    <col min="6650" max="6650" width="1" style="43" customWidth="1"/>
    <col min="6651" max="6651" width="9.7109375" style="43" customWidth="1"/>
    <col min="6652" max="6652" width="1" style="43" customWidth="1"/>
    <col min="6653" max="6653" width="9.140625" style="43"/>
    <col min="6654" max="6654" width="1" style="43" customWidth="1"/>
    <col min="6655" max="6655" width="9.140625" style="43"/>
    <col min="6656" max="6656" width="2" style="43" customWidth="1"/>
    <col min="6657" max="6657" width="11.140625" style="43" customWidth="1"/>
    <col min="6658" max="6658" width="2" style="43" customWidth="1"/>
    <col min="6659" max="6659" width="11.140625" style="43" customWidth="1"/>
    <col min="6660" max="6660" width="2" style="43" customWidth="1"/>
    <col min="6661" max="6661" width="11.140625" style="43" customWidth="1"/>
    <col min="6662" max="6663" width="1" style="43" customWidth="1"/>
    <col min="6664" max="6664" width="11.140625" style="43" customWidth="1"/>
    <col min="6665" max="6665" width="1.42578125" style="43" customWidth="1"/>
    <col min="6666" max="6666" width="11.140625" style="43" customWidth="1"/>
    <col min="6667" max="6668" width="1" style="43" customWidth="1"/>
    <col min="6669" max="6669" width="11.140625" style="43" customWidth="1"/>
    <col min="6670" max="6670" width="1.42578125" style="43" customWidth="1"/>
    <col min="6671" max="6671" width="11.140625" style="43" customWidth="1"/>
    <col min="6672" max="6672" width="1" style="43" customWidth="1"/>
    <col min="6673" max="6673" width="1.28515625" style="43" customWidth="1"/>
    <col min="6674" max="6693" width="0" style="43" hidden="1" customWidth="1"/>
    <col min="6694" max="6694" width="10.7109375" style="43" customWidth="1"/>
    <col min="6695" max="6695" width="1.28515625" style="43" customWidth="1"/>
    <col min="6696" max="6696" width="9.140625" style="43" customWidth="1"/>
    <col min="6697" max="6698" width="1" style="43" customWidth="1"/>
    <col min="6699" max="6699" width="11.140625" style="43" customWidth="1"/>
    <col min="6700" max="6700" width="1" style="43" customWidth="1"/>
    <col min="6701" max="6701" width="9.140625" style="43" customWidth="1"/>
    <col min="6702" max="6702" width="1" style="43" customWidth="1"/>
    <col min="6703" max="6901" width="9.140625" style="43"/>
    <col min="6902" max="6902" width="2.5703125" style="43" customWidth="1"/>
    <col min="6903" max="6903" width="9.5703125" style="43" customWidth="1"/>
    <col min="6904" max="6904" width="1" style="43" customWidth="1"/>
    <col min="6905" max="6905" width="9.28515625" style="43" customWidth="1"/>
    <col min="6906" max="6906" width="1" style="43" customWidth="1"/>
    <col min="6907" max="6907" width="9.7109375" style="43" customWidth="1"/>
    <col min="6908" max="6908" width="1" style="43" customWidth="1"/>
    <col min="6909" max="6909" width="9.140625" style="43"/>
    <col min="6910" max="6910" width="1" style="43" customWidth="1"/>
    <col min="6911" max="6911" width="9.140625" style="43"/>
    <col min="6912" max="6912" width="2" style="43" customWidth="1"/>
    <col min="6913" max="6913" width="11.140625" style="43" customWidth="1"/>
    <col min="6914" max="6914" width="2" style="43" customWidth="1"/>
    <col min="6915" max="6915" width="11.140625" style="43" customWidth="1"/>
    <col min="6916" max="6916" width="2" style="43" customWidth="1"/>
    <col min="6917" max="6917" width="11.140625" style="43" customWidth="1"/>
    <col min="6918" max="6919" width="1" style="43" customWidth="1"/>
    <col min="6920" max="6920" width="11.140625" style="43" customWidth="1"/>
    <col min="6921" max="6921" width="1.42578125" style="43" customWidth="1"/>
    <col min="6922" max="6922" width="11.140625" style="43" customWidth="1"/>
    <col min="6923" max="6924" width="1" style="43" customWidth="1"/>
    <col min="6925" max="6925" width="11.140625" style="43" customWidth="1"/>
    <col min="6926" max="6926" width="1.42578125" style="43" customWidth="1"/>
    <col min="6927" max="6927" width="11.140625" style="43" customWidth="1"/>
    <col min="6928" max="6928" width="1" style="43" customWidth="1"/>
    <col min="6929" max="6929" width="1.28515625" style="43" customWidth="1"/>
    <col min="6930" max="6949" width="0" style="43" hidden="1" customWidth="1"/>
    <col min="6950" max="6950" width="10.7109375" style="43" customWidth="1"/>
    <col min="6951" max="6951" width="1.28515625" style="43" customWidth="1"/>
    <col min="6952" max="6952" width="9.140625" style="43" customWidth="1"/>
    <col min="6953" max="6954" width="1" style="43" customWidth="1"/>
    <col min="6955" max="6955" width="11.140625" style="43" customWidth="1"/>
    <col min="6956" max="6956" width="1" style="43" customWidth="1"/>
    <col min="6957" max="6957" width="9.140625" style="43" customWidth="1"/>
    <col min="6958" max="6958" width="1" style="43" customWidth="1"/>
    <col min="6959" max="7157" width="9.140625" style="43"/>
    <col min="7158" max="7158" width="2.5703125" style="43" customWidth="1"/>
    <col min="7159" max="7159" width="9.5703125" style="43" customWidth="1"/>
    <col min="7160" max="7160" width="1" style="43" customWidth="1"/>
    <col min="7161" max="7161" width="9.28515625" style="43" customWidth="1"/>
    <col min="7162" max="7162" width="1" style="43" customWidth="1"/>
    <col min="7163" max="7163" width="9.7109375" style="43" customWidth="1"/>
    <col min="7164" max="7164" width="1" style="43" customWidth="1"/>
    <col min="7165" max="7165" width="9.140625" style="43"/>
    <col min="7166" max="7166" width="1" style="43" customWidth="1"/>
    <col min="7167" max="7167" width="9.140625" style="43"/>
    <col min="7168" max="7168" width="2" style="43" customWidth="1"/>
    <col min="7169" max="7169" width="11.140625" style="43" customWidth="1"/>
    <col min="7170" max="7170" width="2" style="43" customWidth="1"/>
    <col min="7171" max="7171" width="11.140625" style="43" customWidth="1"/>
    <col min="7172" max="7172" width="2" style="43" customWidth="1"/>
    <col min="7173" max="7173" width="11.140625" style="43" customWidth="1"/>
    <col min="7174" max="7175" width="1" style="43" customWidth="1"/>
    <col min="7176" max="7176" width="11.140625" style="43" customWidth="1"/>
    <col min="7177" max="7177" width="1.42578125" style="43" customWidth="1"/>
    <col min="7178" max="7178" width="11.140625" style="43" customWidth="1"/>
    <col min="7179" max="7180" width="1" style="43" customWidth="1"/>
    <col min="7181" max="7181" width="11.140625" style="43" customWidth="1"/>
    <col min="7182" max="7182" width="1.42578125" style="43" customWidth="1"/>
    <col min="7183" max="7183" width="11.140625" style="43" customWidth="1"/>
    <col min="7184" max="7184" width="1" style="43" customWidth="1"/>
    <col min="7185" max="7185" width="1.28515625" style="43" customWidth="1"/>
    <col min="7186" max="7205" width="0" style="43" hidden="1" customWidth="1"/>
    <col min="7206" max="7206" width="10.7109375" style="43" customWidth="1"/>
    <col min="7207" max="7207" width="1.28515625" style="43" customWidth="1"/>
    <col min="7208" max="7208" width="9.140625" style="43" customWidth="1"/>
    <col min="7209" max="7210" width="1" style="43" customWidth="1"/>
    <col min="7211" max="7211" width="11.140625" style="43" customWidth="1"/>
    <col min="7212" max="7212" width="1" style="43" customWidth="1"/>
    <col min="7213" max="7213" width="9.140625" style="43" customWidth="1"/>
    <col min="7214" max="7214" width="1" style="43" customWidth="1"/>
    <col min="7215" max="7413" width="9.140625" style="43"/>
    <col min="7414" max="7414" width="2.5703125" style="43" customWidth="1"/>
    <col min="7415" max="7415" width="9.5703125" style="43" customWidth="1"/>
    <col min="7416" max="7416" width="1" style="43" customWidth="1"/>
    <col min="7417" max="7417" width="9.28515625" style="43" customWidth="1"/>
    <col min="7418" max="7418" width="1" style="43" customWidth="1"/>
    <col min="7419" max="7419" width="9.7109375" style="43" customWidth="1"/>
    <col min="7420" max="7420" width="1" style="43" customWidth="1"/>
    <col min="7421" max="7421" width="9.140625" style="43"/>
    <col min="7422" max="7422" width="1" style="43" customWidth="1"/>
    <col min="7423" max="7423" width="9.140625" style="43"/>
    <col min="7424" max="7424" width="2" style="43" customWidth="1"/>
    <col min="7425" max="7425" width="11.140625" style="43" customWidth="1"/>
    <col min="7426" max="7426" width="2" style="43" customWidth="1"/>
    <col min="7427" max="7427" width="11.140625" style="43" customWidth="1"/>
    <col min="7428" max="7428" width="2" style="43" customWidth="1"/>
    <col min="7429" max="7429" width="11.140625" style="43" customWidth="1"/>
    <col min="7430" max="7431" width="1" style="43" customWidth="1"/>
    <col min="7432" max="7432" width="11.140625" style="43" customWidth="1"/>
    <col min="7433" max="7433" width="1.42578125" style="43" customWidth="1"/>
    <col min="7434" max="7434" width="11.140625" style="43" customWidth="1"/>
    <col min="7435" max="7436" width="1" style="43" customWidth="1"/>
    <col min="7437" max="7437" width="11.140625" style="43" customWidth="1"/>
    <col min="7438" max="7438" width="1.42578125" style="43" customWidth="1"/>
    <col min="7439" max="7439" width="11.140625" style="43" customWidth="1"/>
    <col min="7440" max="7440" width="1" style="43" customWidth="1"/>
    <col min="7441" max="7441" width="1.28515625" style="43" customWidth="1"/>
    <col min="7442" max="7461" width="0" style="43" hidden="1" customWidth="1"/>
    <col min="7462" max="7462" width="10.7109375" style="43" customWidth="1"/>
    <col min="7463" max="7463" width="1.28515625" style="43" customWidth="1"/>
    <col min="7464" max="7464" width="9.140625" style="43" customWidth="1"/>
    <col min="7465" max="7466" width="1" style="43" customWidth="1"/>
    <col min="7467" max="7467" width="11.140625" style="43" customWidth="1"/>
    <col min="7468" max="7468" width="1" style="43" customWidth="1"/>
    <col min="7469" max="7469" width="9.140625" style="43" customWidth="1"/>
    <col min="7470" max="7470" width="1" style="43" customWidth="1"/>
    <col min="7471" max="7669" width="9.140625" style="43"/>
    <col min="7670" max="7670" width="2.5703125" style="43" customWidth="1"/>
    <col min="7671" max="7671" width="9.5703125" style="43" customWidth="1"/>
    <col min="7672" max="7672" width="1" style="43" customWidth="1"/>
    <col min="7673" max="7673" width="9.28515625" style="43" customWidth="1"/>
    <col min="7674" max="7674" width="1" style="43" customWidth="1"/>
    <col min="7675" max="7675" width="9.7109375" style="43" customWidth="1"/>
    <col min="7676" max="7676" width="1" style="43" customWidth="1"/>
    <col min="7677" max="7677" width="9.140625" style="43"/>
    <col min="7678" max="7678" width="1" style="43" customWidth="1"/>
    <col min="7679" max="7679" width="9.140625" style="43"/>
    <col min="7680" max="7680" width="2" style="43" customWidth="1"/>
    <col min="7681" max="7681" width="11.140625" style="43" customWidth="1"/>
    <col min="7682" max="7682" width="2" style="43" customWidth="1"/>
    <col min="7683" max="7683" width="11.140625" style="43" customWidth="1"/>
    <col min="7684" max="7684" width="2" style="43" customWidth="1"/>
    <col min="7685" max="7685" width="11.140625" style="43" customWidth="1"/>
    <col min="7686" max="7687" width="1" style="43" customWidth="1"/>
    <col min="7688" max="7688" width="11.140625" style="43" customWidth="1"/>
    <col min="7689" max="7689" width="1.42578125" style="43" customWidth="1"/>
    <col min="7690" max="7690" width="11.140625" style="43" customWidth="1"/>
    <col min="7691" max="7692" width="1" style="43" customWidth="1"/>
    <col min="7693" max="7693" width="11.140625" style="43" customWidth="1"/>
    <col min="7694" max="7694" width="1.42578125" style="43" customWidth="1"/>
    <col min="7695" max="7695" width="11.140625" style="43" customWidth="1"/>
    <col min="7696" max="7696" width="1" style="43" customWidth="1"/>
    <col min="7697" max="7697" width="1.28515625" style="43" customWidth="1"/>
    <col min="7698" max="7717" width="0" style="43" hidden="1" customWidth="1"/>
    <col min="7718" max="7718" width="10.7109375" style="43" customWidth="1"/>
    <col min="7719" max="7719" width="1.28515625" style="43" customWidth="1"/>
    <col min="7720" max="7720" width="9.140625" style="43" customWidth="1"/>
    <col min="7721" max="7722" width="1" style="43" customWidth="1"/>
    <col min="7723" max="7723" width="11.140625" style="43" customWidth="1"/>
    <col min="7724" max="7724" width="1" style="43" customWidth="1"/>
    <col min="7725" max="7725" width="9.140625" style="43" customWidth="1"/>
    <col min="7726" max="7726" width="1" style="43" customWidth="1"/>
    <col min="7727" max="7925" width="9.140625" style="43"/>
    <col min="7926" max="7926" width="2.5703125" style="43" customWidth="1"/>
    <col min="7927" max="7927" width="9.5703125" style="43" customWidth="1"/>
    <col min="7928" max="7928" width="1" style="43" customWidth="1"/>
    <col min="7929" max="7929" width="9.28515625" style="43" customWidth="1"/>
    <col min="7930" max="7930" width="1" style="43" customWidth="1"/>
    <col min="7931" max="7931" width="9.7109375" style="43" customWidth="1"/>
    <col min="7932" max="7932" width="1" style="43" customWidth="1"/>
    <col min="7933" max="7933" width="9.140625" style="43"/>
    <col min="7934" max="7934" width="1" style="43" customWidth="1"/>
    <col min="7935" max="7935" width="9.140625" style="43"/>
    <col min="7936" max="7936" width="2" style="43" customWidth="1"/>
    <col min="7937" max="7937" width="11.140625" style="43" customWidth="1"/>
    <col min="7938" max="7938" width="2" style="43" customWidth="1"/>
    <col min="7939" max="7939" width="11.140625" style="43" customWidth="1"/>
    <col min="7940" max="7940" width="2" style="43" customWidth="1"/>
    <col min="7941" max="7941" width="11.140625" style="43" customWidth="1"/>
    <col min="7942" max="7943" width="1" style="43" customWidth="1"/>
    <col min="7944" max="7944" width="11.140625" style="43" customWidth="1"/>
    <col min="7945" max="7945" width="1.42578125" style="43" customWidth="1"/>
    <col min="7946" max="7946" width="11.140625" style="43" customWidth="1"/>
    <col min="7947" max="7948" width="1" style="43" customWidth="1"/>
    <col min="7949" max="7949" width="11.140625" style="43" customWidth="1"/>
    <col min="7950" max="7950" width="1.42578125" style="43" customWidth="1"/>
    <col min="7951" max="7951" width="11.140625" style="43" customWidth="1"/>
    <col min="7952" max="7952" width="1" style="43" customWidth="1"/>
    <col min="7953" max="7953" width="1.28515625" style="43" customWidth="1"/>
    <col min="7954" max="7973" width="0" style="43" hidden="1" customWidth="1"/>
    <col min="7974" max="7974" width="10.7109375" style="43" customWidth="1"/>
    <col min="7975" max="7975" width="1.28515625" style="43" customWidth="1"/>
    <col min="7976" max="7976" width="9.140625" style="43" customWidth="1"/>
    <col min="7977" max="7978" width="1" style="43" customWidth="1"/>
    <col min="7979" max="7979" width="11.140625" style="43" customWidth="1"/>
    <col min="7980" max="7980" width="1" style="43" customWidth="1"/>
    <col min="7981" max="7981" width="9.140625" style="43" customWidth="1"/>
    <col min="7982" max="7982" width="1" style="43" customWidth="1"/>
    <col min="7983" max="8181" width="9.140625" style="43"/>
    <col min="8182" max="8182" width="2.5703125" style="43" customWidth="1"/>
    <col min="8183" max="8183" width="9.5703125" style="43" customWidth="1"/>
    <col min="8184" max="8184" width="1" style="43" customWidth="1"/>
    <col min="8185" max="8185" width="9.28515625" style="43" customWidth="1"/>
    <col min="8186" max="8186" width="1" style="43" customWidth="1"/>
    <col min="8187" max="8187" width="9.7109375" style="43" customWidth="1"/>
    <col min="8188" max="8188" width="1" style="43" customWidth="1"/>
    <col min="8189" max="8189" width="9.140625" style="43"/>
    <col min="8190" max="8190" width="1" style="43" customWidth="1"/>
    <col min="8191" max="8191" width="9.140625" style="43"/>
    <col min="8192" max="8192" width="2" style="43" customWidth="1"/>
    <col min="8193" max="8193" width="11.140625" style="43" customWidth="1"/>
    <col min="8194" max="8194" width="2" style="43" customWidth="1"/>
    <col min="8195" max="8195" width="11.140625" style="43" customWidth="1"/>
    <col min="8196" max="8196" width="2" style="43" customWidth="1"/>
    <col min="8197" max="8197" width="11.140625" style="43" customWidth="1"/>
    <col min="8198" max="8199" width="1" style="43" customWidth="1"/>
    <col min="8200" max="8200" width="11.140625" style="43" customWidth="1"/>
    <col min="8201" max="8201" width="1.42578125" style="43" customWidth="1"/>
    <col min="8202" max="8202" width="11.140625" style="43" customWidth="1"/>
    <col min="8203" max="8204" width="1" style="43" customWidth="1"/>
    <col min="8205" max="8205" width="11.140625" style="43" customWidth="1"/>
    <col min="8206" max="8206" width="1.42578125" style="43" customWidth="1"/>
    <col min="8207" max="8207" width="11.140625" style="43" customWidth="1"/>
    <col min="8208" max="8208" width="1" style="43" customWidth="1"/>
    <col min="8209" max="8209" width="1.28515625" style="43" customWidth="1"/>
    <col min="8210" max="8229" width="0" style="43" hidden="1" customWidth="1"/>
    <col min="8230" max="8230" width="10.7109375" style="43" customWidth="1"/>
    <col min="8231" max="8231" width="1.28515625" style="43" customWidth="1"/>
    <col min="8232" max="8232" width="9.140625" style="43" customWidth="1"/>
    <col min="8233" max="8234" width="1" style="43" customWidth="1"/>
    <col min="8235" max="8235" width="11.140625" style="43" customWidth="1"/>
    <col min="8236" max="8236" width="1" style="43" customWidth="1"/>
    <col min="8237" max="8237" width="9.140625" style="43" customWidth="1"/>
    <col min="8238" max="8238" width="1" style="43" customWidth="1"/>
    <col min="8239" max="8437" width="9.140625" style="43"/>
    <col min="8438" max="8438" width="2.5703125" style="43" customWidth="1"/>
    <col min="8439" max="8439" width="9.5703125" style="43" customWidth="1"/>
    <col min="8440" max="8440" width="1" style="43" customWidth="1"/>
    <col min="8441" max="8441" width="9.28515625" style="43" customWidth="1"/>
    <col min="8442" max="8442" width="1" style="43" customWidth="1"/>
    <col min="8443" max="8443" width="9.7109375" style="43" customWidth="1"/>
    <col min="8444" max="8444" width="1" style="43" customWidth="1"/>
    <col min="8445" max="8445" width="9.140625" style="43"/>
    <col min="8446" max="8446" width="1" style="43" customWidth="1"/>
    <col min="8447" max="8447" width="9.140625" style="43"/>
    <col min="8448" max="8448" width="2" style="43" customWidth="1"/>
    <col min="8449" max="8449" width="11.140625" style="43" customWidth="1"/>
    <col min="8450" max="8450" width="2" style="43" customWidth="1"/>
    <col min="8451" max="8451" width="11.140625" style="43" customWidth="1"/>
    <col min="8452" max="8452" width="2" style="43" customWidth="1"/>
    <col min="8453" max="8453" width="11.140625" style="43" customWidth="1"/>
    <col min="8454" max="8455" width="1" style="43" customWidth="1"/>
    <col min="8456" max="8456" width="11.140625" style="43" customWidth="1"/>
    <col min="8457" max="8457" width="1.42578125" style="43" customWidth="1"/>
    <col min="8458" max="8458" width="11.140625" style="43" customWidth="1"/>
    <col min="8459" max="8460" width="1" style="43" customWidth="1"/>
    <col min="8461" max="8461" width="11.140625" style="43" customWidth="1"/>
    <col min="8462" max="8462" width="1.42578125" style="43" customWidth="1"/>
    <col min="8463" max="8463" width="11.140625" style="43" customWidth="1"/>
    <col min="8464" max="8464" width="1" style="43" customWidth="1"/>
    <col min="8465" max="8465" width="1.28515625" style="43" customWidth="1"/>
    <col min="8466" max="8485" width="0" style="43" hidden="1" customWidth="1"/>
    <col min="8486" max="8486" width="10.7109375" style="43" customWidth="1"/>
    <col min="8487" max="8487" width="1.28515625" style="43" customWidth="1"/>
    <col min="8488" max="8488" width="9.140625" style="43" customWidth="1"/>
    <col min="8489" max="8490" width="1" style="43" customWidth="1"/>
    <col min="8491" max="8491" width="11.140625" style="43" customWidth="1"/>
    <col min="8492" max="8492" width="1" style="43" customWidth="1"/>
    <col min="8493" max="8493" width="9.140625" style="43" customWidth="1"/>
    <col min="8494" max="8494" width="1" style="43" customWidth="1"/>
    <col min="8495" max="8693" width="9.140625" style="43"/>
    <col min="8694" max="8694" width="2.5703125" style="43" customWidth="1"/>
    <col min="8695" max="8695" width="9.5703125" style="43" customWidth="1"/>
    <col min="8696" max="8696" width="1" style="43" customWidth="1"/>
    <col min="8697" max="8697" width="9.28515625" style="43" customWidth="1"/>
    <col min="8698" max="8698" width="1" style="43" customWidth="1"/>
    <col min="8699" max="8699" width="9.7109375" style="43" customWidth="1"/>
    <col min="8700" max="8700" width="1" style="43" customWidth="1"/>
    <col min="8701" max="8701" width="9.140625" style="43"/>
    <col min="8702" max="8702" width="1" style="43" customWidth="1"/>
    <col min="8703" max="8703" width="9.140625" style="43"/>
    <col min="8704" max="8704" width="2" style="43" customWidth="1"/>
    <col min="8705" max="8705" width="11.140625" style="43" customWidth="1"/>
    <col min="8706" max="8706" width="2" style="43" customWidth="1"/>
    <col min="8707" max="8707" width="11.140625" style="43" customWidth="1"/>
    <col min="8708" max="8708" width="2" style="43" customWidth="1"/>
    <col min="8709" max="8709" width="11.140625" style="43" customWidth="1"/>
    <col min="8710" max="8711" width="1" style="43" customWidth="1"/>
    <col min="8712" max="8712" width="11.140625" style="43" customWidth="1"/>
    <col min="8713" max="8713" width="1.42578125" style="43" customWidth="1"/>
    <col min="8714" max="8714" width="11.140625" style="43" customWidth="1"/>
    <col min="8715" max="8716" width="1" style="43" customWidth="1"/>
    <col min="8717" max="8717" width="11.140625" style="43" customWidth="1"/>
    <col min="8718" max="8718" width="1.42578125" style="43" customWidth="1"/>
    <col min="8719" max="8719" width="11.140625" style="43" customWidth="1"/>
    <col min="8720" max="8720" width="1" style="43" customWidth="1"/>
    <col min="8721" max="8721" width="1.28515625" style="43" customWidth="1"/>
    <col min="8722" max="8741" width="0" style="43" hidden="1" customWidth="1"/>
    <col min="8742" max="8742" width="10.7109375" style="43" customWidth="1"/>
    <col min="8743" max="8743" width="1.28515625" style="43" customWidth="1"/>
    <col min="8744" max="8744" width="9.140625" style="43" customWidth="1"/>
    <col min="8745" max="8746" width="1" style="43" customWidth="1"/>
    <col min="8747" max="8747" width="11.140625" style="43" customWidth="1"/>
    <col min="8748" max="8748" width="1" style="43" customWidth="1"/>
    <col min="8749" max="8749" width="9.140625" style="43" customWidth="1"/>
    <col min="8750" max="8750" width="1" style="43" customWidth="1"/>
    <col min="8751" max="8949" width="9.140625" style="43"/>
    <col min="8950" max="8950" width="2.5703125" style="43" customWidth="1"/>
    <col min="8951" max="8951" width="9.5703125" style="43" customWidth="1"/>
    <col min="8952" max="8952" width="1" style="43" customWidth="1"/>
    <col min="8953" max="8953" width="9.28515625" style="43" customWidth="1"/>
    <col min="8954" max="8954" width="1" style="43" customWidth="1"/>
    <col min="8955" max="8955" width="9.7109375" style="43" customWidth="1"/>
    <col min="8956" max="8956" width="1" style="43" customWidth="1"/>
    <col min="8957" max="8957" width="9.140625" style="43"/>
    <col min="8958" max="8958" width="1" style="43" customWidth="1"/>
    <col min="8959" max="8959" width="9.140625" style="43"/>
    <col min="8960" max="8960" width="2" style="43" customWidth="1"/>
    <col min="8961" max="8961" width="11.140625" style="43" customWidth="1"/>
    <col min="8962" max="8962" width="2" style="43" customWidth="1"/>
    <col min="8963" max="8963" width="11.140625" style="43" customWidth="1"/>
    <col min="8964" max="8964" width="2" style="43" customWidth="1"/>
    <col min="8965" max="8965" width="11.140625" style="43" customWidth="1"/>
    <col min="8966" max="8967" width="1" style="43" customWidth="1"/>
    <col min="8968" max="8968" width="11.140625" style="43" customWidth="1"/>
    <col min="8969" max="8969" width="1.42578125" style="43" customWidth="1"/>
    <col min="8970" max="8970" width="11.140625" style="43" customWidth="1"/>
    <col min="8971" max="8972" width="1" style="43" customWidth="1"/>
    <col min="8973" max="8973" width="11.140625" style="43" customWidth="1"/>
    <col min="8974" max="8974" width="1.42578125" style="43" customWidth="1"/>
    <col min="8975" max="8975" width="11.140625" style="43" customWidth="1"/>
    <col min="8976" max="8976" width="1" style="43" customWidth="1"/>
    <col min="8977" max="8977" width="1.28515625" style="43" customWidth="1"/>
    <col min="8978" max="8997" width="0" style="43" hidden="1" customWidth="1"/>
    <col min="8998" max="8998" width="10.7109375" style="43" customWidth="1"/>
    <col min="8999" max="8999" width="1.28515625" style="43" customWidth="1"/>
    <col min="9000" max="9000" width="9.140625" style="43" customWidth="1"/>
    <col min="9001" max="9002" width="1" style="43" customWidth="1"/>
    <col min="9003" max="9003" width="11.140625" style="43" customWidth="1"/>
    <col min="9004" max="9004" width="1" style="43" customWidth="1"/>
    <col min="9005" max="9005" width="9.140625" style="43" customWidth="1"/>
    <col min="9006" max="9006" width="1" style="43" customWidth="1"/>
    <col min="9007" max="9205" width="9.140625" style="43"/>
    <col min="9206" max="9206" width="2.5703125" style="43" customWidth="1"/>
    <col min="9207" max="9207" width="9.5703125" style="43" customWidth="1"/>
    <col min="9208" max="9208" width="1" style="43" customWidth="1"/>
    <col min="9209" max="9209" width="9.28515625" style="43" customWidth="1"/>
    <col min="9210" max="9210" width="1" style="43" customWidth="1"/>
    <col min="9211" max="9211" width="9.7109375" style="43" customWidth="1"/>
    <col min="9212" max="9212" width="1" style="43" customWidth="1"/>
    <col min="9213" max="9213" width="9.140625" style="43"/>
    <col min="9214" max="9214" width="1" style="43" customWidth="1"/>
    <col min="9215" max="9215" width="9.140625" style="43"/>
    <col min="9216" max="9216" width="2" style="43" customWidth="1"/>
    <col min="9217" max="9217" width="11.140625" style="43" customWidth="1"/>
    <col min="9218" max="9218" width="2" style="43" customWidth="1"/>
    <col min="9219" max="9219" width="11.140625" style="43" customWidth="1"/>
    <col min="9220" max="9220" width="2" style="43" customWidth="1"/>
    <col min="9221" max="9221" width="11.140625" style="43" customWidth="1"/>
    <col min="9222" max="9223" width="1" style="43" customWidth="1"/>
    <col min="9224" max="9224" width="11.140625" style="43" customWidth="1"/>
    <col min="9225" max="9225" width="1.42578125" style="43" customWidth="1"/>
    <col min="9226" max="9226" width="11.140625" style="43" customWidth="1"/>
    <col min="9227" max="9228" width="1" style="43" customWidth="1"/>
    <col min="9229" max="9229" width="11.140625" style="43" customWidth="1"/>
    <col min="9230" max="9230" width="1.42578125" style="43" customWidth="1"/>
    <col min="9231" max="9231" width="11.140625" style="43" customWidth="1"/>
    <col min="9232" max="9232" width="1" style="43" customWidth="1"/>
    <col min="9233" max="9233" width="1.28515625" style="43" customWidth="1"/>
    <col min="9234" max="9253" width="0" style="43" hidden="1" customWidth="1"/>
    <col min="9254" max="9254" width="10.7109375" style="43" customWidth="1"/>
    <col min="9255" max="9255" width="1.28515625" style="43" customWidth="1"/>
    <col min="9256" max="9256" width="9.140625" style="43" customWidth="1"/>
    <col min="9257" max="9258" width="1" style="43" customWidth="1"/>
    <col min="9259" max="9259" width="11.140625" style="43" customWidth="1"/>
    <col min="9260" max="9260" width="1" style="43" customWidth="1"/>
    <col min="9261" max="9261" width="9.140625" style="43" customWidth="1"/>
    <col min="9262" max="9262" width="1" style="43" customWidth="1"/>
    <col min="9263" max="9461" width="9.140625" style="43"/>
    <col min="9462" max="9462" width="2.5703125" style="43" customWidth="1"/>
    <col min="9463" max="9463" width="9.5703125" style="43" customWidth="1"/>
    <col min="9464" max="9464" width="1" style="43" customWidth="1"/>
    <col min="9465" max="9465" width="9.28515625" style="43" customWidth="1"/>
    <col min="9466" max="9466" width="1" style="43" customWidth="1"/>
    <col min="9467" max="9467" width="9.7109375" style="43" customWidth="1"/>
    <col min="9468" max="9468" width="1" style="43" customWidth="1"/>
    <col min="9469" max="9469" width="9.140625" style="43"/>
    <col min="9470" max="9470" width="1" style="43" customWidth="1"/>
    <col min="9471" max="9471" width="9.140625" style="43"/>
    <col min="9472" max="9472" width="2" style="43" customWidth="1"/>
    <col min="9473" max="9473" width="11.140625" style="43" customWidth="1"/>
    <col min="9474" max="9474" width="2" style="43" customWidth="1"/>
    <col min="9475" max="9475" width="11.140625" style="43" customWidth="1"/>
    <col min="9476" max="9476" width="2" style="43" customWidth="1"/>
    <col min="9477" max="9477" width="11.140625" style="43" customWidth="1"/>
    <col min="9478" max="9479" width="1" style="43" customWidth="1"/>
    <col min="9480" max="9480" width="11.140625" style="43" customWidth="1"/>
    <col min="9481" max="9481" width="1.42578125" style="43" customWidth="1"/>
    <col min="9482" max="9482" width="11.140625" style="43" customWidth="1"/>
    <col min="9483" max="9484" width="1" style="43" customWidth="1"/>
    <col min="9485" max="9485" width="11.140625" style="43" customWidth="1"/>
    <col min="9486" max="9486" width="1.42578125" style="43" customWidth="1"/>
    <col min="9487" max="9487" width="11.140625" style="43" customWidth="1"/>
    <col min="9488" max="9488" width="1" style="43" customWidth="1"/>
    <col min="9489" max="9489" width="1.28515625" style="43" customWidth="1"/>
    <col min="9490" max="9509" width="0" style="43" hidden="1" customWidth="1"/>
    <col min="9510" max="9510" width="10.7109375" style="43" customWidth="1"/>
    <col min="9511" max="9511" width="1.28515625" style="43" customWidth="1"/>
    <col min="9512" max="9512" width="9.140625" style="43" customWidth="1"/>
    <col min="9513" max="9514" width="1" style="43" customWidth="1"/>
    <col min="9515" max="9515" width="11.140625" style="43" customWidth="1"/>
    <col min="9516" max="9516" width="1" style="43" customWidth="1"/>
    <col min="9517" max="9517" width="9.140625" style="43" customWidth="1"/>
    <col min="9518" max="9518" width="1" style="43" customWidth="1"/>
    <col min="9519" max="9717" width="9.140625" style="43"/>
    <col min="9718" max="9718" width="2.5703125" style="43" customWidth="1"/>
    <col min="9719" max="9719" width="9.5703125" style="43" customWidth="1"/>
    <col min="9720" max="9720" width="1" style="43" customWidth="1"/>
    <col min="9721" max="9721" width="9.28515625" style="43" customWidth="1"/>
    <col min="9722" max="9722" width="1" style="43" customWidth="1"/>
    <col min="9723" max="9723" width="9.7109375" style="43" customWidth="1"/>
    <col min="9724" max="9724" width="1" style="43" customWidth="1"/>
    <col min="9725" max="9725" width="9.140625" style="43"/>
    <col min="9726" max="9726" width="1" style="43" customWidth="1"/>
    <col min="9727" max="9727" width="9.140625" style="43"/>
    <col min="9728" max="9728" width="2" style="43" customWidth="1"/>
    <col min="9729" max="9729" width="11.140625" style="43" customWidth="1"/>
    <col min="9730" max="9730" width="2" style="43" customWidth="1"/>
    <col min="9731" max="9731" width="11.140625" style="43" customWidth="1"/>
    <col min="9732" max="9732" width="2" style="43" customWidth="1"/>
    <col min="9733" max="9733" width="11.140625" style="43" customWidth="1"/>
    <col min="9734" max="9735" width="1" style="43" customWidth="1"/>
    <col min="9736" max="9736" width="11.140625" style="43" customWidth="1"/>
    <col min="9737" max="9737" width="1.42578125" style="43" customWidth="1"/>
    <col min="9738" max="9738" width="11.140625" style="43" customWidth="1"/>
    <col min="9739" max="9740" width="1" style="43" customWidth="1"/>
    <col min="9741" max="9741" width="11.140625" style="43" customWidth="1"/>
    <col min="9742" max="9742" width="1.42578125" style="43" customWidth="1"/>
    <col min="9743" max="9743" width="11.140625" style="43" customWidth="1"/>
    <col min="9744" max="9744" width="1" style="43" customWidth="1"/>
    <col min="9745" max="9745" width="1.28515625" style="43" customWidth="1"/>
    <col min="9746" max="9765" width="0" style="43" hidden="1" customWidth="1"/>
    <col min="9766" max="9766" width="10.7109375" style="43" customWidth="1"/>
    <col min="9767" max="9767" width="1.28515625" style="43" customWidth="1"/>
    <col min="9768" max="9768" width="9.140625" style="43" customWidth="1"/>
    <col min="9769" max="9770" width="1" style="43" customWidth="1"/>
    <col min="9771" max="9771" width="11.140625" style="43" customWidth="1"/>
    <col min="9772" max="9772" width="1" style="43" customWidth="1"/>
    <col min="9773" max="9773" width="9.140625" style="43" customWidth="1"/>
    <col min="9774" max="9774" width="1" style="43" customWidth="1"/>
    <col min="9775" max="9973" width="9.140625" style="43"/>
    <col min="9974" max="9974" width="2.5703125" style="43" customWidth="1"/>
    <col min="9975" max="9975" width="9.5703125" style="43" customWidth="1"/>
    <col min="9976" max="9976" width="1" style="43" customWidth="1"/>
    <col min="9977" max="9977" width="9.28515625" style="43" customWidth="1"/>
    <col min="9978" max="9978" width="1" style="43" customWidth="1"/>
    <col min="9979" max="9979" width="9.7109375" style="43" customWidth="1"/>
    <col min="9980" max="9980" width="1" style="43" customWidth="1"/>
    <col min="9981" max="9981" width="9.140625" style="43"/>
    <col min="9982" max="9982" width="1" style="43" customWidth="1"/>
    <col min="9983" max="9983" width="9.140625" style="43"/>
    <col min="9984" max="9984" width="2" style="43" customWidth="1"/>
    <col min="9985" max="9985" width="11.140625" style="43" customWidth="1"/>
    <col min="9986" max="9986" width="2" style="43" customWidth="1"/>
    <col min="9987" max="9987" width="11.140625" style="43" customWidth="1"/>
    <col min="9988" max="9988" width="2" style="43" customWidth="1"/>
    <col min="9989" max="9989" width="11.140625" style="43" customWidth="1"/>
    <col min="9990" max="9991" width="1" style="43" customWidth="1"/>
    <col min="9992" max="9992" width="11.140625" style="43" customWidth="1"/>
    <col min="9993" max="9993" width="1.42578125" style="43" customWidth="1"/>
    <col min="9994" max="9994" width="11.140625" style="43" customWidth="1"/>
    <col min="9995" max="9996" width="1" style="43" customWidth="1"/>
    <col min="9997" max="9997" width="11.140625" style="43" customWidth="1"/>
    <col min="9998" max="9998" width="1.42578125" style="43" customWidth="1"/>
    <col min="9999" max="9999" width="11.140625" style="43" customWidth="1"/>
    <col min="10000" max="10000" width="1" style="43" customWidth="1"/>
    <col min="10001" max="10001" width="1.28515625" style="43" customWidth="1"/>
    <col min="10002" max="10021" width="0" style="43" hidden="1" customWidth="1"/>
    <col min="10022" max="10022" width="10.7109375" style="43" customWidth="1"/>
    <col min="10023" max="10023" width="1.28515625" style="43" customWidth="1"/>
    <col min="10024" max="10024" width="9.140625" style="43" customWidth="1"/>
    <col min="10025" max="10026" width="1" style="43" customWidth="1"/>
    <col min="10027" max="10027" width="11.140625" style="43" customWidth="1"/>
    <col min="10028" max="10028" width="1" style="43" customWidth="1"/>
    <col min="10029" max="10029" width="9.140625" style="43" customWidth="1"/>
    <col min="10030" max="10030" width="1" style="43" customWidth="1"/>
    <col min="10031" max="10229" width="9.140625" style="43"/>
    <col min="10230" max="10230" width="2.5703125" style="43" customWidth="1"/>
    <col min="10231" max="10231" width="9.5703125" style="43" customWidth="1"/>
    <col min="10232" max="10232" width="1" style="43" customWidth="1"/>
    <col min="10233" max="10233" width="9.28515625" style="43" customWidth="1"/>
    <col min="10234" max="10234" width="1" style="43" customWidth="1"/>
    <col min="10235" max="10235" width="9.7109375" style="43" customWidth="1"/>
    <col min="10236" max="10236" width="1" style="43" customWidth="1"/>
    <col min="10237" max="10237" width="9.140625" style="43"/>
    <col min="10238" max="10238" width="1" style="43" customWidth="1"/>
    <col min="10239" max="10239" width="9.140625" style="43"/>
    <col min="10240" max="10240" width="2" style="43" customWidth="1"/>
    <col min="10241" max="10241" width="11.140625" style="43" customWidth="1"/>
    <col min="10242" max="10242" width="2" style="43" customWidth="1"/>
    <col min="10243" max="10243" width="11.140625" style="43" customWidth="1"/>
    <col min="10244" max="10244" width="2" style="43" customWidth="1"/>
    <col min="10245" max="10245" width="11.140625" style="43" customWidth="1"/>
    <col min="10246" max="10247" width="1" style="43" customWidth="1"/>
    <col min="10248" max="10248" width="11.140625" style="43" customWidth="1"/>
    <col min="10249" max="10249" width="1.42578125" style="43" customWidth="1"/>
    <col min="10250" max="10250" width="11.140625" style="43" customWidth="1"/>
    <col min="10251" max="10252" width="1" style="43" customWidth="1"/>
    <col min="10253" max="10253" width="11.140625" style="43" customWidth="1"/>
    <col min="10254" max="10254" width="1.42578125" style="43" customWidth="1"/>
    <col min="10255" max="10255" width="11.140625" style="43" customWidth="1"/>
    <col min="10256" max="10256" width="1" style="43" customWidth="1"/>
    <col min="10257" max="10257" width="1.28515625" style="43" customWidth="1"/>
    <col min="10258" max="10277" width="0" style="43" hidden="1" customWidth="1"/>
    <col min="10278" max="10278" width="10.7109375" style="43" customWidth="1"/>
    <col min="10279" max="10279" width="1.28515625" style="43" customWidth="1"/>
    <col min="10280" max="10280" width="9.140625" style="43" customWidth="1"/>
    <col min="10281" max="10282" width="1" style="43" customWidth="1"/>
    <col min="10283" max="10283" width="11.140625" style="43" customWidth="1"/>
    <col min="10284" max="10284" width="1" style="43" customWidth="1"/>
    <col min="10285" max="10285" width="9.140625" style="43" customWidth="1"/>
    <col min="10286" max="10286" width="1" style="43" customWidth="1"/>
    <col min="10287" max="10485" width="9.140625" style="43"/>
    <col min="10486" max="10486" width="2.5703125" style="43" customWidth="1"/>
    <col min="10487" max="10487" width="9.5703125" style="43" customWidth="1"/>
    <col min="10488" max="10488" width="1" style="43" customWidth="1"/>
    <col min="10489" max="10489" width="9.28515625" style="43" customWidth="1"/>
    <col min="10490" max="10490" width="1" style="43" customWidth="1"/>
    <col min="10491" max="10491" width="9.7109375" style="43" customWidth="1"/>
    <col min="10492" max="10492" width="1" style="43" customWidth="1"/>
    <col min="10493" max="10493" width="9.140625" style="43"/>
    <col min="10494" max="10494" width="1" style="43" customWidth="1"/>
    <col min="10495" max="10495" width="9.140625" style="43"/>
    <col min="10496" max="10496" width="2" style="43" customWidth="1"/>
    <col min="10497" max="10497" width="11.140625" style="43" customWidth="1"/>
    <col min="10498" max="10498" width="2" style="43" customWidth="1"/>
    <col min="10499" max="10499" width="11.140625" style="43" customWidth="1"/>
    <col min="10500" max="10500" width="2" style="43" customWidth="1"/>
    <col min="10501" max="10501" width="11.140625" style="43" customWidth="1"/>
    <col min="10502" max="10503" width="1" style="43" customWidth="1"/>
    <col min="10504" max="10504" width="11.140625" style="43" customWidth="1"/>
    <col min="10505" max="10505" width="1.42578125" style="43" customWidth="1"/>
    <col min="10506" max="10506" width="11.140625" style="43" customWidth="1"/>
    <col min="10507" max="10508" width="1" style="43" customWidth="1"/>
    <col min="10509" max="10509" width="11.140625" style="43" customWidth="1"/>
    <col min="10510" max="10510" width="1.42578125" style="43" customWidth="1"/>
    <col min="10511" max="10511" width="11.140625" style="43" customWidth="1"/>
    <col min="10512" max="10512" width="1" style="43" customWidth="1"/>
    <col min="10513" max="10513" width="1.28515625" style="43" customWidth="1"/>
    <col min="10514" max="10533" width="0" style="43" hidden="1" customWidth="1"/>
    <col min="10534" max="10534" width="10.7109375" style="43" customWidth="1"/>
    <col min="10535" max="10535" width="1.28515625" style="43" customWidth="1"/>
    <col min="10536" max="10536" width="9.140625" style="43" customWidth="1"/>
    <col min="10537" max="10538" width="1" style="43" customWidth="1"/>
    <col min="10539" max="10539" width="11.140625" style="43" customWidth="1"/>
    <col min="10540" max="10540" width="1" style="43" customWidth="1"/>
    <col min="10541" max="10541" width="9.140625" style="43" customWidth="1"/>
    <col min="10542" max="10542" width="1" style="43" customWidth="1"/>
    <col min="10543" max="10741" width="9.140625" style="43"/>
    <col min="10742" max="10742" width="2.5703125" style="43" customWidth="1"/>
    <col min="10743" max="10743" width="9.5703125" style="43" customWidth="1"/>
    <col min="10744" max="10744" width="1" style="43" customWidth="1"/>
    <col min="10745" max="10745" width="9.28515625" style="43" customWidth="1"/>
    <col min="10746" max="10746" width="1" style="43" customWidth="1"/>
    <col min="10747" max="10747" width="9.7109375" style="43" customWidth="1"/>
    <col min="10748" max="10748" width="1" style="43" customWidth="1"/>
    <col min="10749" max="10749" width="9.140625" style="43"/>
    <col min="10750" max="10750" width="1" style="43" customWidth="1"/>
    <col min="10751" max="10751" width="9.140625" style="43"/>
    <col min="10752" max="10752" width="2" style="43" customWidth="1"/>
    <col min="10753" max="10753" width="11.140625" style="43" customWidth="1"/>
    <col min="10754" max="10754" width="2" style="43" customWidth="1"/>
    <col min="10755" max="10755" width="11.140625" style="43" customWidth="1"/>
    <col min="10756" max="10756" width="2" style="43" customWidth="1"/>
    <col min="10757" max="10757" width="11.140625" style="43" customWidth="1"/>
    <col min="10758" max="10759" width="1" style="43" customWidth="1"/>
    <col min="10760" max="10760" width="11.140625" style="43" customWidth="1"/>
    <col min="10761" max="10761" width="1.42578125" style="43" customWidth="1"/>
    <col min="10762" max="10762" width="11.140625" style="43" customWidth="1"/>
    <col min="10763" max="10764" width="1" style="43" customWidth="1"/>
    <col min="10765" max="10765" width="11.140625" style="43" customWidth="1"/>
    <col min="10766" max="10766" width="1.42578125" style="43" customWidth="1"/>
    <col min="10767" max="10767" width="11.140625" style="43" customWidth="1"/>
    <col min="10768" max="10768" width="1" style="43" customWidth="1"/>
    <col min="10769" max="10769" width="1.28515625" style="43" customWidth="1"/>
    <col min="10770" max="10789" width="0" style="43" hidden="1" customWidth="1"/>
    <col min="10790" max="10790" width="10.7109375" style="43" customWidth="1"/>
    <col min="10791" max="10791" width="1.28515625" style="43" customWidth="1"/>
    <col min="10792" max="10792" width="9.140625" style="43" customWidth="1"/>
    <col min="10793" max="10794" width="1" style="43" customWidth="1"/>
    <col min="10795" max="10795" width="11.140625" style="43" customWidth="1"/>
    <col min="10796" max="10796" width="1" style="43" customWidth="1"/>
    <col min="10797" max="10797" width="9.140625" style="43" customWidth="1"/>
    <col min="10798" max="10798" width="1" style="43" customWidth="1"/>
    <col min="10799" max="10997" width="9.140625" style="43"/>
    <col min="10998" max="10998" width="2.5703125" style="43" customWidth="1"/>
    <col min="10999" max="10999" width="9.5703125" style="43" customWidth="1"/>
    <col min="11000" max="11000" width="1" style="43" customWidth="1"/>
    <col min="11001" max="11001" width="9.28515625" style="43" customWidth="1"/>
    <col min="11002" max="11002" width="1" style="43" customWidth="1"/>
    <col min="11003" max="11003" width="9.7109375" style="43" customWidth="1"/>
    <col min="11004" max="11004" width="1" style="43" customWidth="1"/>
    <col min="11005" max="11005" width="9.140625" style="43"/>
    <col min="11006" max="11006" width="1" style="43" customWidth="1"/>
    <col min="11007" max="11007" width="9.140625" style="43"/>
    <col min="11008" max="11008" width="2" style="43" customWidth="1"/>
    <col min="11009" max="11009" width="11.140625" style="43" customWidth="1"/>
    <col min="11010" max="11010" width="2" style="43" customWidth="1"/>
    <col min="11011" max="11011" width="11.140625" style="43" customWidth="1"/>
    <col min="11012" max="11012" width="2" style="43" customWidth="1"/>
    <col min="11013" max="11013" width="11.140625" style="43" customWidth="1"/>
    <col min="11014" max="11015" width="1" style="43" customWidth="1"/>
    <col min="11016" max="11016" width="11.140625" style="43" customWidth="1"/>
    <col min="11017" max="11017" width="1.42578125" style="43" customWidth="1"/>
    <col min="11018" max="11018" width="11.140625" style="43" customWidth="1"/>
    <col min="11019" max="11020" width="1" style="43" customWidth="1"/>
    <col min="11021" max="11021" width="11.140625" style="43" customWidth="1"/>
    <col min="11022" max="11022" width="1.42578125" style="43" customWidth="1"/>
    <col min="11023" max="11023" width="11.140625" style="43" customWidth="1"/>
    <col min="11024" max="11024" width="1" style="43" customWidth="1"/>
    <col min="11025" max="11025" width="1.28515625" style="43" customWidth="1"/>
    <col min="11026" max="11045" width="0" style="43" hidden="1" customWidth="1"/>
    <col min="11046" max="11046" width="10.7109375" style="43" customWidth="1"/>
    <col min="11047" max="11047" width="1.28515625" style="43" customWidth="1"/>
    <col min="11048" max="11048" width="9.140625" style="43" customWidth="1"/>
    <col min="11049" max="11050" width="1" style="43" customWidth="1"/>
    <col min="11051" max="11051" width="11.140625" style="43" customWidth="1"/>
    <col min="11052" max="11052" width="1" style="43" customWidth="1"/>
    <col min="11053" max="11053" width="9.140625" style="43" customWidth="1"/>
    <col min="11054" max="11054" width="1" style="43" customWidth="1"/>
    <col min="11055" max="11253" width="9.140625" style="43"/>
    <col min="11254" max="11254" width="2.5703125" style="43" customWidth="1"/>
    <col min="11255" max="11255" width="9.5703125" style="43" customWidth="1"/>
    <col min="11256" max="11256" width="1" style="43" customWidth="1"/>
    <col min="11257" max="11257" width="9.28515625" style="43" customWidth="1"/>
    <col min="11258" max="11258" width="1" style="43" customWidth="1"/>
    <col min="11259" max="11259" width="9.7109375" style="43" customWidth="1"/>
    <col min="11260" max="11260" width="1" style="43" customWidth="1"/>
    <col min="11261" max="11261" width="9.140625" style="43"/>
    <col min="11262" max="11262" width="1" style="43" customWidth="1"/>
    <col min="11263" max="11263" width="9.140625" style="43"/>
    <col min="11264" max="11264" width="2" style="43" customWidth="1"/>
    <col min="11265" max="11265" width="11.140625" style="43" customWidth="1"/>
    <col min="11266" max="11266" width="2" style="43" customWidth="1"/>
    <col min="11267" max="11267" width="11.140625" style="43" customWidth="1"/>
    <col min="11268" max="11268" width="2" style="43" customWidth="1"/>
    <col min="11269" max="11269" width="11.140625" style="43" customWidth="1"/>
    <col min="11270" max="11271" width="1" style="43" customWidth="1"/>
    <col min="11272" max="11272" width="11.140625" style="43" customWidth="1"/>
    <col min="11273" max="11273" width="1.42578125" style="43" customWidth="1"/>
    <col min="11274" max="11274" width="11.140625" style="43" customWidth="1"/>
    <col min="11275" max="11276" width="1" style="43" customWidth="1"/>
    <col min="11277" max="11277" width="11.140625" style="43" customWidth="1"/>
    <col min="11278" max="11278" width="1.42578125" style="43" customWidth="1"/>
    <col min="11279" max="11279" width="11.140625" style="43" customWidth="1"/>
    <col min="11280" max="11280" width="1" style="43" customWidth="1"/>
    <col min="11281" max="11281" width="1.28515625" style="43" customWidth="1"/>
    <col min="11282" max="11301" width="0" style="43" hidden="1" customWidth="1"/>
    <col min="11302" max="11302" width="10.7109375" style="43" customWidth="1"/>
    <col min="11303" max="11303" width="1.28515625" style="43" customWidth="1"/>
    <col min="11304" max="11304" width="9.140625" style="43" customWidth="1"/>
    <col min="11305" max="11306" width="1" style="43" customWidth="1"/>
    <col min="11307" max="11307" width="11.140625" style="43" customWidth="1"/>
    <col min="11308" max="11308" width="1" style="43" customWidth="1"/>
    <col min="11309" max="11309" width="9.140625" style="43" customWidth="1"/>
    <col min="11310" max="11310" width="1" style="43" customWidth="1"/>
    <col min="11311" max="11509" width="9.140625" style="43"/>
    <col min="11510" max="11510" width="2.5703125" style="43" customWidth="1"/>
    <col min="11511" max="11511" width="9.5703125" style="43" customWidth="1"/>
    <col min="11512" max="11512" width="1" style="43" customWidth="1"/>
    <col min="11513" max="11513" width="9.28515625" style="43" customWidth="1"/>
    <col min="11514" max="11514" width="1" style="43" customWidth="1"/>
    <col min="11515" max="11515" width="9.7109375" style="43" customWidth="1"/>
    <col min="11516" max="11516" width="1" style="43" customWidth="1"/>
    <col min="11517" max="11517" width="9.140625" style="43"/>
    <col min="11518" max="11518" width="1" style="43" customWidth="1"/>
    <col min="11519" max="11519" width="9.140625" style="43"/>
    <col min="11520" max="11520" width="2" style="43" customWidth="1"/>
    <col min="11521" max="11521" width="11.140625" style="43" customWidth="1"/>
    <col min="11522" max="11522" width="2" style="43" customWidth="1"/>
    <col min="11523" max="11523" width="11.140625" style="43" customWidth="1"/>
    <col min="11524" max="11524" width="2" style="43" customWidth="1"/>
    <col min="11525" max="11525" width="11.140625" style="43" customWidth="1"/>
    <col min="11526" max="11527" width="1" style="43" customWidth="1"/>
    <col min="11528" max="11528" width="11.140625" style="43" customWidth="1"/>
    <col min="11529" max="11529" width="1.42578125" style="43" customWidth="1"/>
    <col min="11530" max="11530" width="11.140625" style="43" customWidth="1"/>
    <col min="11531" max="11532" width="1" style="43" customWidth="1"/>
    <col min="11533" max="11533" width="11.140625" style="43" customWidth="1"/>
    <col min="11534" max="11534" width="1.42578125" style="43" customWidth="1"/>
    <col min="11535" max="11535" width="11.140625" style="43" customWidth="1"/>
    <col min="11536" max="11536" width="1" style="43" customWidth="1"/>
    <col min="11537" max="11537" width="1.28515625" style="43" customWidth="1"/>
    <col min="11538" max="11557" width="0" style="43" hidden="1" customWidth="1"/>
    <col min="11558" max="11558" width="10.7109375" style="43" customWidth="1"/>
    <col min="11559" max="11559" width="1.28515625" style="43" customWidth="1"/>
    <col min="11560" max="11560" width="9.140625" style="43" customWidth="1"/>
    <col min="11561" max="11562" width="1" style="43" customWidth="1"/>
    <col min="11563" max="11563" width="11.140625" style="43" customWidth="1"/>
    <col min="11564" max="11564" width="1" style="43" customWidth="1"/>
    <col min="11565" max="11565" width="9.140625" style="43" customWidth="1"/>
    <col min="11566" max="11566" width="1" style="43" customWidth="1"/>
    <col min="11567" max="11765" width="9.140625" style="43"/>
    <col min="11766" max="11766" width="2.5703125" style="43" customWidth="1"/>
    <col min="11767" max="11767" width="9.5703125" style="43" customWidth="1"/>
    <col min="11768" max="11768" width="1" style="43" customWidth="1"/>
    <col min="11769" max="11769" width="9.28515625" style="43" customWidth="1"/>
    <col min="11770" max="11770" width="1" style="43" customWidth="1"/>
    <col min="11771" max="11771" width="9.7109375" style="43" customWidth="1"/>
    <col min="11772" max="11772" width="1" style="43" customWidth="1"/>
    <col min="11773" max="11773" width="9.140625" style="43"/>
    <col min="11774" max="11774" width="1" style="43" customWidth="1"/>
    <col min="11775" max="11775" width="9.140625" style="43"/>
    <col min="11776" max="11776" width="2" style="43" customWidth="1"/>
    <col min="11777" max="11777" width="11.140625" style="43" customWidth="1"/>
    <col min="11778" max="11778" width="2" style="43" customWidth="1"/>
    <col min="11779" max="11779" width="11.140625" style="43" customWidth="1"/>
    <col min="11780" max="11780" width="2" style="43" customWidth="1"/>
    <col min="11781" max="11781" width="11.140625" style="43" customWidth="1"/>
    <col min="11782" max="11783" width="1" style="43" customWidth="1"/>
    <col min="11784" max="11784" width="11.140625" style="43" customWidth="1"/>
    <col min="11785" max="11785" width="1.42578125" style="43" customWidth="1"/>
    <col min="11786" max="11786" width="11.140625" style="43" customWidth="1"/>
    <col min="11787" max="11788" width="1" style="43" customWidth="1"/>
    <col min="11789" max="11789" width="11.140625" style="43" customWidth="1"/>
    <col min="11790" max="11790" width="1.42578125" style="43" customWidth="1"/>
    <col min="11791" max="11791" width="11.140625" style="43" customWidth="1"/>
    <col min="11792" max="11792" width="1" style="43" customWidth="1"/>
    <col min="11793" max="11793" width="1.28515625" style="43" customWidth="1"/>
    <col min="11794" max="11813" width="0" style="43" hidden="1" customWidth="1"/>
    <col min="11814" max="11814" width="10.7109375" style="43" customWidth="1"/>
    <col min="11815" max="11815" width="1.28515625" style="43" customWidth="1"/>
    <col min="11816" max="11816" width="9.140625" style="43" customWidth="1"/>
    <col min="11817" max="11818" width="1" style="43" customWidth="1"/>
    <col min="11819" max="11819" width="11.140625" style="43" customWidth="1"/>
    <col min="11820" max="11820" width="1" style="43" customWidth="1"/>
    <col min="11821" max="11821" width="9.140625" style="43" customWidth="1"/>
    <col min="11822" max="11822" width="1" style="43" customWidth="1"/>
    <col min="11823" max="12021" width="9.140625" style="43"/>
    <col min="12022" max="12022" width="2.5703125" style="43" customWidth="1"/>
    <col min="12023" max="12023" width="9.5703125" style="43" customWidth="1"/>
    <col min="12024" max="12024" width="1" style="43" customWidth="1"/>
    <col min="12025" max="12025" width="9.28515625" style="43" customWidth="1"/>
    <col min="12026" max="12026" width="1" style="43" customWidth="1"/>
    <col min="12027" max="12027" width="9.7109375" style="43" customWidth="1"/>
    <col min="12028" max="12028" width="1" style="43" customWidth="1"/>
    <col min="12029" max="12029" width="9.140625" style="43"/>
    <col min="12030" max="12030" width="1" style="43" customWidth="1"/>
    <col min="12031" max="12031" width="9.140625" style="43"/>
    <col min="12032" max="12032" width="2" style="43" customWidth="1"/>
    <col min="12033" max="12033" width="11.140625" style="43" customWidth="1"/>
    <col min="12034" max="12034" width="2" style="43" customWidth="1"/>
    <col min="12035" max="12035" width="11.140625" style="43" customWidth="1"/>
    <col min="12036" max="12036" width="2" style="43" customWidth="1"/>
    <col min="12037" max="12037" width="11.140625" style="43" customWidth="1"/>
    <col min="12038" max="12039" width="1" style="43" customWidth="1"/>
    <col min="12040" max="12040" width="11.140625" style="43" customWidth="1"/>
    <col min="12041" max="12041" width="1.42578125" style="43" customWidth="1"/>
    <col min="12042" max="12042" width="11.140625" style="43" customWidth="1"/>
    <col min="12043" max="12044" width="1" style="43" customWidth="1"/>
    <col min="12045" max="12045" width="11.140625" style="43" customWidth="1"/>
    <col min="12046" max="12046" width="1.42578125" style="43" customWidth="1"/>
    <col min="12047" max="12047" width="11.140625" style="43" customWidth="1"/>
    <col min="12048" max="12048" width="1" style="43" customWidth="1"/>
    <col min="12049" max="12049" width="1.28515625" style="43" customWidth="1"/>
    <col min="12050" max="12069" width="0" style="43" hidden="1" customWidth="1"/>
    <col min="12070" max="12070" width="10.7109375" style="43" customWidth="1"/>
    <col min="12071" max="12071" width="1.28515625" style="43" customWidth="1"/>
    <col min="12072" max="12072" width="9.140625" style="43" customWidth="1"/>
    <col min="12073" max="12074" width="1" style="43" customWidth="1"/>
    <col min="12075" max="12075" width="11.140625" style="43" customWidth="1"/>
    <col min="12076" max="12076" width="1" style="43" customWidth="1"/>
    <col min="12077" max="12077" width="9.140625" style="43" customWidth="1"/>
    <col min="12078" max="12078" width="1" style="43" customWidth="1"/>
    <col min="12079" max="12277" width="9.140625" style="43"/>
    <col min="12278" max="12278" width="2.5703125" style="43" customWidth="1"/>
    <col min="12279" max="12279" width="9.5703125" style="43" customWidth="1"/>
    <col min="12280" max="12280" width="1" style="43" customWidth="1"/>
    <col min="12281" max="12281" width="9.28515625" style="43" customWidth="1"/>
    <col min="12282" max="12282" width="1" style="43" customWidth="1"/>
    <col min="12283" max="12283" width="9.7109375" style="43" customWidth="1"/>
    <col min="12284" max="12284" width="1" style="43" customWidth="1"/>
    <col min="12285" max="12285" width="9.140625" style="43"/>
    <col min="12286" max="12286" width="1" style="43" customWidth="1"/>
    <col min="12287" max="12287" width="9.140625" style="43"/>
    <col min="12288" max="12288" width="2" style="43" customWidth="1"/>
    <col min="12289" max="12289" width="11.140625" style="43" customWidth="1"/>
    <col min="12290" max="12290" width="2" style="43" customWidth="1"/>
    <col min="12291" max="12291" width="11.140625" style="43" customWidth="1"/>
    <col min="12292" max="12292" width="2" style="43" customWidth="1"/>
    <col min="12293" max="12293" width="11.140625" style="43" customWidth="1"/>
    <col min="12294" max="12295" width="1" style="43" customWidth="1"/>
    <col min="12296" max="12296" width="11.140625" style="43" customWidth="1"/>
    <col min="12297" max="12297" width="1.42578125" style="43" customWidth="1"/>
    <col min="12298" max="12298" width="11.140625" style="43" customWidth="1"/>
    <col min="12299" max="12300" width="1" style="43" customWidth="1"/>
    <col min="12301" max="12301" width="11.140625" style="43" customWidth="1"/>
    <col min="12302" max="12302" width="1.42578125" style="43" customWidth="1"/>
    <col min="12303" max="12303" width="11.140625" style="43" customWidth="1"/>
    <col min="12304" max="12304" width="1" style="43" customWidth="1"/>
    <col min="12305" max="12305" width="1.28515625" style="43" customWidth="1"/>
    <col min="12306" max="12325" width="0" style="43" hidden="1" customWidth="1"/>
    <col min="12326" max="12326" width="10.7109375" style="43" customWidth="1"/>
    <col min="12327" max="12327" width="1.28515625" style="43" customWidth="1"/>
    <col min="12328" max="12328" width="9.140625" style="43" customWidth="1"/>
    <col min="12329" max="12330" width="1" style="43" customWidth="1"/>
    <col min="12331" max="12331" width="11.140625" style="43" customWidth="1"/>
    <col min="12332" max="12332" width="1" style="43" customWidth="1"/>
    <col min="12333" max="12333" width="9.140625" style="43" customWidth="1"/>
    <col min="12334" max="12334" width="1" style="43" customWidth="1"/>
    <col min="12335" max="12533" width="9.140625" style="43"/>
    <col min="12534" max="12534" width="2.5703125" style="43" customWidth="1"/>
    <col min="12535" max="12535" width="9.5703125" style="43" customWidth="1"/>
    <col min="12536" max="12536" width="1" style="43" customWidth="1"/>
    <col min="12537" max="12537" width="9.28515625" style="43" customWidth="1"/>
    <col min="12538" max="12538" width="1" style="43" customWidth="1"/>
    <col min="12539" max="12539" width="9.7109375" style="43" customWidth="1"/>
    <col min="12540" max="12540" width="1" style="43" customWidth="1"/>
    <col min="12541" max="12541" width="9.140625" style="43"/>
    <col min="12542" max="12542" width="1" style="43" customWidth="1"/>
    <col min="12543" max="12543" width="9.140625" style="43"/>
    <col min="12544" max="12544" width="2" style="43" customWidth="1"/>
    <col min="12545" max="12545" width="11.140625" style="43" customWidth="1"/>
    <col min="12546" max="12546" width="2" style="43" customWidth="1"/>
    <col min="12547" max="12547" width="11.140625" style="43" customWidth="1"/>
    <col min="12548" max="12548" width="2" style="43" customWidth="1"/>
    <col min="12549" max="12549" width="11.140625" style="43" customWidth="1"/>
    <col min="12550" max="12551" width="1" style="43" customWidth="1"/>
    <col min="12552" max="12552" width="11.140625" style="43" customWidth="1"/>
    <col min="12553" max="12553" width="1.42578125" style="43" customWidth="1"/>
    <col min="12554" max="12554" width="11.140625" style="43" customWidth="1"/>
    <col min="12555" max="12556" width="1" style="43" customWidth="1"/>
    <col min="12557" max="12557" width="11.140625" style="43" customWidth="1"/>
    <col min="12558" max="12558" width="1.42578125" style="43" customWidth="1"/>
    <col min="12559" max="12559" width="11.140625" style="43" customWidth="1"/>
    <col min="12560" max="12560" width="1" style="43" customWidth="1"/>
    <col min="12561" max="12561" width="1.28515625" style="43" customWidth="1"/>
    <col min="12562" max="12581" width="0" style="43" hidden="1" customWidth="1"/>
    <col min="12582" max="12582" width="10.7109375" style="43" customWidth="1"/>
    <col min="12583" max="12583" width="1.28515625" style="43" customWidth="1"/>
    <col min="12584" max="12584" width="9.140625" style="43" customWidth="1"/>
    <col min="12585" max="12586" width="1" style="43" customWidth="1"/>
    <col min="12587" max="12587" width="11.140625" style="43" customWidth="1"/>
    <col min="12588" max="12588" width="1" style="43" customWidth="1"/>
    <col min="12589" max="12589" width="9.140625" style="43" customWidth="1"/>
    <col min="12590" max="12590" width="1" style="43" customWidth="1"/>
    <col min="12591" max="12789" width="9.140625" style="43"/>
    <col min="12790" max="12790" width="2.5703125" style="43" customWidth="1"/>
    <col min="12791" max="12791" width="9.5703125" style="43" customWidth="1"/>
    <col min="12792" max="12792" width="1" style="43" customWidth="1"/>
    <col min="12793" max="12793" width="9.28515625" style="43" customWidth="1"/>
    <col min="12794" max="12794" width="1" style="43" customWidth="1"/>
    <col min="12795" max="12795" width="9.7109375" style="43" customWidth="1"/>
    <col min="12796" max="12796" width="1" style="43" customWidth="1"/>
    <col min="12797" max="12797" width="9.140625" style="43"/>
    <col min="12798" max="12798" width="1" style="43" customWidth="1"/>
    <col min="12799" max="12799" width="9.140625" style="43"/>
    <col min="12800" max="12800" width="2" style="43" customWidth="1"/>
    <col min="12801" max="12801" width="11.140625" style="43" customWidth="1"/>
    <col min="12802" max="12802" width="2" style="43" customWidth="1"/>
    <col min="12803" max="12803" width="11.140625" style="43" customWidth="1"/>
    <col min="12804" max="12804" width="2" style="43" customWidth="1"/>
    <col min="12805" max="12805" width="11.140625" style="43" customWidth="1"/>
    <col min="12806" max="12807" width="1" style="43" customWidth="1"/>
    <col min="12808" max="12808" width="11.140625" style="43" customWidth="1"/>
    <col min="12809" max="12809" width="1.42578125" style="43" customWidth="1"/>
    <col min="12810" max="12810" width="11.140625" style="43" customWidth="1"/>
    <col min="12811" max="12812" width="1" style="43" customWidth="1"/>
    <col min="12813" max="12813" width="11.140625" style="43" customWidth="1"/>
    <col min="12814" max="12814" width="1.42578125" style="43" customWidth="1"/>
    <col min="12815" max="12815" width="11.140625" style="43" customWidth="1"/>
    <col min="12816" max="12816" width="1" style="43" customWidth="1"/>
    <col min="12817" max="12817" width="1.28515625" style="43" customWidth="1"/>
    <col min="12818" max="12837" width="0" style="43" hidden="1" customWidth="1"/>
    <col min="12838" max="12838" width="10.7109375" style="43" customWidth="1"/>
    <col min="12839" max="12839" width="1.28515625" style="43" customWidth="1"/>
    <col min="12840" max="12840" width="9.140625" style="43" customWidth="1"/>
    <col min="12841" max="12842" width="1" style="43" customWidth="1"/>
    <col min="12843" max="12843" width="11.140625" style="43" customWidth="1"/>
    <col min="12844" max="12844" width="1" style="43" customWidth="1"/>
    <col min="12845" max="12845" width="9.140625" style="43" customWidth="1"/>
    <col min="12846" max="12846" width="1" style="43" customWidth="1"/>
    <col min="12847" max="13045" width="9.140625" style="43"/>
    <col min="13046" max="13046" width="2.5703125" style="43" customWidth="1"/>
    <col min="13047" max="13047" width="9.5703125" style="43" customWidth="1"/>
    <col min="13048" max="13048" width="1" style="43" customWidth="1"/>
    <col min="13049" max="13049" width="9.28515625" style="43" customWidth="1"/>
    <col min="13050" max="13050" width="1" style="43" customWidth="1"/>
    <col min="13051" max="13051" width="9.7109375" style="43" customWidth="1"/>
    <col min="13052" max="13052" width="1" style="43" customWidth="1"/>
    <col min="13053" max="13053" width="9.140625" style="43"/>
    <col min="13054" max="13054" width="1" style="43" customWidth="1"/>
    <col min="13055" max="13055" width="9.140625" style="43"/>
    <col min="13056" max="13056" width="2" style="43" customWidth="1"/>
    <col min="13057" max="13057" width="11.140625" style="43" customWidth="1"/>
    <col min="13058" max="13058" width="2" style="43" customWidth="1"/>
    <col min="13059" max="13059" width="11.140625" style="43" customWidth="1"/>
    <col min="13060" max="13060" width="2" style="43" customWidth="1"/>
    <col min="13061" max="13061" width="11.140625" style="43" customWidth="1"/>
    <col min="13062" max="13063" width="1" style="43" customWidth="1"/>
    <col min="13064" max="13064" width="11.140625" style="43" customWidth="1"/>
    <col min="13065" max="13065" width="1.42578125" style="43" customWidth="1"/>
    <col min="13066" max="13066" width="11.140625" style="43" customWidth="1"/>
    <col min="13067" max="13068" width="1" style="43" customWidth="1"/>
    <col min="13069" max="13069" width="11.140625" style="43" customWidth="1"/>
    <col min="13070" max="13070" width="1.42578125" style="43" customWidth="1"/>
    <col min="13071" max="13071" width="11.140625" style="43" customWidth="1"/>
    <col min="13072" max="13072" width="1" style="43" customWidth="1"/>
    <col min="13073" max="13073" width="1.28515625" style="43" customWidth="1"/>
    <col min="13074" max="13093" width="0" style="43" hidden="1" customWidth="1"/>
    <col min="13094" max="13094" width="10.7109375" style="43" customWidth="1"/>
    <col min="13095" max="13095" width="1.28515625" style="43" customWidth="1"/>
    <col min="13096" max="13096" width="9.140625" style="43" customWidth="1"/>
    <col min="13097" max="13098" width="1" style="43" customWidth="1"/>
    <col min="13099" max="13099" width="11.140625" style="43" customWidth="1"/>
    <col min="13100" max="13100" width="1" style="43" customWidth="1"/>
    <col min="13101" max="13101" width="9.140625" style="43" customWidth="1"/>
    <col min="13102" max="13102" width="1" style="43" customWidth="1"/>
    <col min="13103" max="13301" width="9.140625" style="43"/>
    <col min="13302" max="13302" width="2.5703125" style="43" customWidth="1"/>
    <col min="13303" max="13303" width="9.5703125" style="43" customWidth="1"/>
    <col min="13304" max="13304" width="1" style="43" customWidth="1"/>
    <col min="13305" max="13305" width="9.28515625" style="43" customWidth="1"/>
    <col min="13306" max="13306" width="1" style="43" customWidth="1"/>
    <col min="13307" max="13307" width="9.7109375" style="43" customWidth="1"/>
    <col min="13308" max="13308" width="1" style="43" customWidth="1"/>
    <col min="13309" max="13309" width="9.140625" style="43"/>
    <col min="13310" max="13310" width="1" style="43" customWidth="1"/>
    <col min="13311" max="13311" width="9.140625" style="43"/>
    <col min="13312" max="13312" width="2" style="43" customWidth="1"/>
    <col min="13313" max="13313" width="11.140625" style="43" customWidth="1"/>
    <col min="13314" max="13314" width="2" style="43" customWidth="1"/>
    <col min="13315" max="13315" width="11.140625" style="43" customWidth="1"/>
    <col min="13316" max="13316" width="2" style="43" customWidth="1"/>
    <col min="13317" max="13317" width="11.140625" style="43" customWidth="1"/>
    <col min="13318" max="13319" width="1" style="43" customWidth="1"/>
    <col min="13320" max="13320" width="11.140625" style="43" customWidth="1"/>
    <col min="13321" max="13321" width="1.42578125" style="43" customWidth="1"/>
    <col min="13322" max="13322" width="11.140625" style="43" customWidth="1"/>
    <col min="13323" max="13324" width="1" style="43" customWidth="1"/>
    <col min="13325" max="13325" width="11.140625" style="43" customWidth="1"/>
    <col min="13326" max="13326" width="1.42578125" style="43" customWidth="1"/>
    <col min="13327" max="13327" width="11.140625" style="43" customWidth="1"/>
    <col min="13328" max="13328" width="1" style="43" customWidth="1"/>
    <col min="13329" max="13329" width="1.28515625" style="43" customWidth="1"/>
    <col min="13330" max="13349" width="0" style="43" hidden="1" customWidth="1"/>
    <col min="13350" max="13350" width="10.7109375" style="43" customWidth="1"/>
    <col min="13351" max="13351" width="1.28515625" style="43" customWidth="1"/>
    <col min="13352" max="13352" width="9.140625" style="43" customWidth="1"/>
    <col min="13353" max="13354" width="1" style="43" customWidth="1"/>
    <col min="13355" max="13355" width="11.140625" style="43" customWidth="1"/>
    <col min="13356" max="13356" width="1" style="43" customWidth="1"/>
    <col min="13357" max="13357" width="9.140625" style="43" customWidth="1"/>
    <col min="13358" max="13358" width="1" style="43" customWidth="1"/>
    <col min="13359" max="13557" width="9.140625" style="43"/>
    <col min="13558" max="13558" width="2.5703125" style="43" customWidth="1"/>
    <col min="13559" max="13559" width="9.5703125" style="43" customWidth="1"/>
    <col min="13560" max="13560" width="1" style="43" customWidth="1"/>
    <col min="13561" max="13561" width="9.28515625" style="43" customWidth="1"/>
    <col min="13562" max="13562" width="1" style="43" customWidth="1"/>
    <col min="13563" max="13563" width="9.7109375" style="43" customWidth="1"/>
    <col min="13564" max="13564" width="1" style="43" customWidth="1"/>
    <col min="13565" max="13565" width="9.140625" style="43"/>
    <col min="13566" max="13566" width="1" style="43" customWidth="1"/>
    <col min="13567" max="13567" width="9.140625" style="43"/>
    <col min="13568" max="13568" width="2" style="43" customWidth="1"/>
    <col min="13569" max="13569" width="11.140625" style="43" customWidth="1"/>
    <col min="13570" max="13570" width="2" style="43" customWidth="1"/>
    <col min="13571" max="13571" width="11.140625" style="43" customWidth="1"/>
    <col min="13572" max="13572" width="2" style="43" customWidth="1"/>
    <col min="13573" max="13573" width="11.140625" style="43" customWidth="1"/>
    <col min="13574" max="13575" width="1" style="43" customWidth="1"/>
    <col min="13576" max="13576" width="11.140625" style="43" customWidth="1"/>
    <col min="13577" max="13577" width="1.42578125" style="43" customWidth="1"/>
    <col min="13578" max="13578" width="11.140625" style="43" customWidth="1"/>
    <col min="13579" max="13580" width="1" style="43" customWidth="1"/>
    <col min="13581" max="13581" width="11.140625" style="43" customWidth="1"/>
    <col min="13582" max="13582" width="1.42578125" style="43" customWidth="1"/>
    <col min="13583" max="13583" width="11.140625" style="43" customWidth="1"/>
    <col min="13584" max="13584" width="1" style="43" customWidth="1"/>
    <col min="13585" max="13585" width="1.28515625" style="43" customWidth="1"/>
    <col min="13586" max="13605" width="0" style="43" hidden="1" customWidth="1"/>
    <col min="13606" max="13606" width="10.7109375" style="43" customWidth="1"/>
    <col min="13607" max="13607" width="1.28515625" style="43" customWidth="1"/>
    <col min="13608" max="13608" width="9.140625" style="43" customWidth="1"/>
    <col min="13609" max="13610" width="1" style="43" customWidth="1"/>
    <col min="13611" max="13611" width="11.140625" style="43" customWidth="1"/>
    <col min="13612" max="13612" width="1" style="43" customWidth="1"/>
    <col min="13613" max="13613" width="9.140625" style="43" customWidth="1"/>
    <col min="13614" max="13614" width="1" style="43" customWidth="1"/>
    <col min="13615" max="13813" width="9.140625" style="43"/>
    <col min="13814" max="13814" width="2.5703125" style="43" customWidth="1"/>
    <col min="13815" max="13815" width="9.5703125" style="43" customWidth="1"/>
    <col min="13816" max="13816" width="1" style="43" customWidth="1"/>
    <col min="13817" max="13817" width="9.28515625" style="43" customWidth="1"/>
    <col min="13818" max="13818" width="1" style="43" customWidth="1"/>
    <col min="13819" max="13819" width="9.7109375" style="43" customWidth="1"/>
    <col min="13820" max="13820" width="1" style="43" customWidth="1"/>
    <col min="13821" max="13821" width="9.140625" style="43"/>
    <col min="13822" max="13822" width="1" style="43" customWidth="1"/>
    <col min="13823" max="13823" width="9.140625" style="43"/>
    <col min="13824" max="13824" width="2" style="43" customWidth="1"/>
    <col min="13825" max="13825" width="11.140625" style="43" customWidth="1"/>
    <col min="13826" max="13826" width="2" style="43" customWidth="1"/>
    <col min="13827" max="13827" width="11.140625" style="43" customWidth="1"/>
    <col min="13828" max="13828" width="2" style="43" customWidth="1"/>
    <col min="13829" max="13829" width="11.140625" style="43" customWidth="1"/>
    <col min="13830" max="13831" width="1" style="43" customWidth="1"/>
    <col min="13832" max="13832" width="11.140625" style="43" customWidth="1"/>
    <col min="13833" max="13833" width="1.42578125" style="43" customWidth="1"/>
    <col min="13834" max="13834" width="11.140625" style="43" customWidth="1"/>
    <col min="13835" max="13836" width="1" style="43" customWidth="1"/>
    <col min="13837" max="13837" width="11.140625" style="43" customWidth="1"/>
    <col min="13838" max="13838" width="1.42578125" style="43" customWidth="1"/>
    <col min="13839" max="13839" width="11.140625" style="43" customWidth="1"/>
    <col min="13840" max="13840" width="1" style="43" customWidth="1"/>
    <col min="13841" max="13841" width="1.28515625" style="43" customWidth="1"/>
    <col min="13842" max="13861" width="0" style="43" hidden="1" customWidth="1"/>
    <col min="13862" max="13862" width="10.7109375" style="43" customWidth="1"/>
    <col min="13863" max="13863" width="1.28515625" style="43" customWidth="1"/>
    <col min="13864" max="13864" width="9.140625" style="43" customWidth="1"/>
    <col min="13865" max="13866" width="1" style="43" customWidth="1"/>
    <col min="13867" max="13867" width="11.140625" style="43" customWidth="1"/>
    <col min="13868" max="13868" width="1" style="43" customWidth="1"/>
    <col min="13869" max="13869" width="9.140625" style="43" customWidth="1"/>
    <col min="13870" max="13870" width="1" style="43" customWidth="1"/>
    <col min="13871" max="14069" width="9.140625" style="43"/>
    <col min="14070" max="14070" width="2.5703125" style="43" customWidth="1"/>
    <col min="14071" max="14071" width="9.5703125" style="43" customWidth="1"/>
    <col min="14072" max="14072" width="1" style="43" customWidth="1"/>
    <col min="14073" max="14073" width="9.28515625" style="43" customWidth="1"/>
    <col min="14074" max="14074" width="1" style="43" customWidth="1"/>
    <col min="14075" max="14075" width="9.7109375" style="43" customWidth="1"/>
    <col min="14076" max="14076" width="1" style="43" customWidth="1"/>
    <col min="14077" max="14077" width="9.140625" style="43"/>
    <col min="14078" max="14078" width="1" style="43" customWidth="1"/>
    <col min="14079" max="14079" width="9.140625" style="43"/>
    <col min="14080" max="14080" width="2" style="43" customWidth="1"/>
    <col min="14081" max="14081" width="11.140625" style="43" customWidth="1"/>
    <col min="14082" max="14082" width="2" style="43" customWidth="1"/>
    <col min="14083" max="14083" width="11.140625" style="43" customWidth="1"/>
    <col min="14084" max="14084" width="2" style="43" customWidth="1"/>
    <col min="14085" max="14085" width="11.140625" style="43" customWidth="1"/>
    <col min="14086" max="14087" width="1" style="43" customWidth="1"/>
    <col min="14088" max="14088" width="11.140625" style="43" customWidth="1"/>
    <col min="14089" max="14089" width="1.42578125" style="43" customWidth="1"/>
    <col min="14090" max="14090" width="11.140625" style="43" customWidth="1"/>
    <col min="14091" max="14092" width="1" style="43" customWidth="1"/>
    <col min="14093" max="14093" width="11.140625" style="43" customWidth="1"/>
    <col min="14094" max="14094" width="1.42578125" style="43" customWidth="1"/>
    <col min="14095" max="14095" width="11.140625" style="43" customWidth="1"/>
    <col min="14096" max="14096" width="1" style="43" customWidth="1"/>
    <col min="14097" max="14097" width="1.28515625" style="43" customWidth="1"/>
    <col min="14098" max="14117" width="0" style="43" hidden="1" customWidth="1"/>
    <col min="14118" max="14118" width="10.7109375" style="43" customWidth="1"/>
    <col min="14119" max="14119" width="1.28515625" style="43" customWidth="1"/>
    <col min="14120" max="14120" width="9.140625" style="43" customWidth="1"/>
    <col min="14121" max="14122" width="1" style="43" customWidth="1"/>
    <col min="14123" max="14123" width="11.140625" style="43" customWidth="1"/>
    <col min="14124" max="14124" width="1" style="43" customWidth="1"/>
    <col min="14125" max="14125" width="9.140625" style="43" customWidth="1"/>
    <col min="14126" max="14126" width="1" style="43" customWidth="1"/>
    <col min="14127" max="14325" width="9.140625" style="43"/>
    <col min="14326" max="14326" width="2.5703125" style="43" customWidth="1"/>
    <col min="14327" max="14327" width="9.5703125" style="43" customWidth="1"/>
    <col min="14328" max="14328" width="1" style="43" customWidth="1"/>
    <col min="14329" max="14329" width="9.28515625" style="43" customWidth="1"/>
    <col min="14330" max="14330" width="1" style="43" customWidth="1"/>
    <col min="14331" max="14331" width="9.7109375" style="43" customWidth="1"/>
    <col min="14332" max="14332" width="1" style="43" customWidth="1"/>
    <col min="14333" max="14333" width="9.140625" style="43"/>
    <col min="14334" max="14334" width="1" style="43" customWidth="1"/>
    <col min="14335" max="14335" width="9.140625" style="43"/>
    <col min="14336" max="14336" width="2" style="43" customWidth="1"/>
    <col min="14337" max="14337" width="11.140625" style="43" customWidth="1"/>
    <col min="14338" max="14338" width="2" style="43" customWidth="1"/>
    <col min="14339" max="14339" width="11.140625" style="43" customWidth="1"/>
    <col min="14340" max="14340" width="2" style="43" customWidth="1"/>
    <col min="14341" max="14341" width="11.140625" style="43" customWidth="1"/>
    <col min="14342" max="14343" width="1" style="43" customWidth="1"/>
    <col min="14344" max="14344" width="11.140625" style="43" customWidth="1"/>
    <col min="14345" max="14345" width="1.42578125" style="43" customWidth="1"/>
    <col min="14346" max="14346" width="11.140625" style="43" customWidth="1"/>
    <col min="14347" max="14348" width="1" style="43" customWidth="1"/>
    <col min="14349" max="14349" width="11.140625" style="43" customWidth="1"/>
    <col min="14350" max="14350" width="1.42578125" style="43" customWidth="1"/>
    <col min="14351" max="14351" width="11.140625" style="43" customWidth="1"/>
    <col min="14352" max="14352" width="1" style="43" customWidth="1"/>
    <col min="14353" max="14353" width="1.28515625" style="43" customWidth="1"/>
    <col min="14354" max="14373" width="0" style="43" hidden="1" customWidth="1"/>
    <col min="14374" max="14374" width="10.7109375" style="43" customWidth="1"/>
    <col min="14375" max="14375" width="1.28515625" style="43" customWidth="1"/>
    <col min="14376" max="14376" width="9.140625" style="43" customWidth="1"/>
    <col min="14377" max="14378" width="1" style="43" customWidth="1"/>
    <col min="14379" max="14379" width="11.140625" style="43" customWidth="1"/>
    <col min="14380" max="14380" width="1" style="43" customWidth="1"/>
    <col min="14381" max="14381" width="9.140625" style="43" customWidth="1"/>
    <col min="14382" max="14382" width="1" style="43" customWidth="1"/>
    <col min="14383" max="14581" width="9.140625" style="43"/>
    <col min="14582" max="14582" width="2.5703125" style="43" customWidth="1"/>
    <col min="14583" max="14583" width="9.5703125" style="43" customWidth="1"/>
    <col min="14584" max="14584" width="1" style="43" customWidth="1"/>
    <col min="14585" max="14585" width="9.28515625" style="43" customWidth="1"/>
    <col min="14586" max="14586" width="1" style="43" customWidth="1"/>
    <col min="14587" max="14587" width="9.7109375" style="43" customWidth="1"/>
    <col min="14588" max="14588" width="1" style="43" customWidth="1"/>
    <col min="14589" max="14589" width="9.140625" style="43"/>
    <col min="14590" max="14590" width="1" style="43" customWidth="1"/>
    <col min="14591" max="14591" width="9.140625" style="43"/>
    <col min="14592" max="14592" width="2" style="43" customWidth="1"/>
    <col min="14593" max="14593" width="11.140625" style="43" customWidth="1"/>
    <col min="14594" max="14594" width="2" style="43" customWidth="1"/>
    <col min="14595" max="14595" width="11.140625" style="43" customWidth="1"/>
    <col min="14596" max="14596" width="2" style="43" customWidth="1"/>
    <col min="14597" max="14597" width="11.140625" style="43" customWidth="1"/>
    <col min="14598" max="14599" width="1" style="43" customWidth="1"/>
    <col min="14600" max="14600" width="11.140625" style="43" customWidth="1"/>
    <col min="14601" max="14601" width="1.42578125" style="43" customWidth="1"/>
    <col min="14602" max="14602" width="11.140625" style="43" customWidth="1"/>
    <col min="14603" max="14604" width="1" style="43" customWidth="1"/>
    <col min="14605" max="14605" width="11.140625" style="43" customWidth="1"/>
    <col min="14606" max="14606" width="1.42578125" style="43" customWidth="1"/>
    <col min="14607" max="14607" width="11.140625" style="43" customWidth="1"/>
    <col min="14608" max="14608" width="1" style="43" customWidth="1"/>
    <col min="14609" max="14609" width="1.28515625" style="43" customWidth="1"/>
    <col min="14610" max="14629" width="0" style="43" hidden="1" customWidth="1"/>
    <col min="14630" max="14630" width="10.7109375" style="43" customWidth="1"/>
    <col min="14631" max="14631" width="1.28515625" style="43" customWidth="1"/>
    <col min="14632" max="14632" width="9.140625" style="43" customWidth="1"/>
    <col min="14633" max="14634" width="1" style="43" customWidth="1"/>
    <col min="14635" max="14635" width="11.140625" style="43" customWidth="1"/>
    <col min="14636" max="14636" width="1" style="43" customWidth="1"/>
    <col min="14637" max="14637" width="9.140625" style="43" customWidth="1"/>
    <col min="14638" max="14638" width="1" style="43" customWidth="1"/>
    <col min="14639" max="14837" width="9.140625" style="43"/>
    <col min="14838" max="14838" width="2.5703125" style="43" customWidth="1"/>
    <col min="14839" max="14839" width="9.5703125" style="43" customWidth="1"/>
    <col min="14840" max="14840" width="1" style="43" customWidth="1"/>
    <col min="14841" max="14841" width="9.28515625" style="43" customWidth="1"/>
    <col min="14842" max="14842" width="1" style="43" customWidth="1"/>
    <col min="14843" max="14843" width="9.7109375" style="43" customWidth="1"/>
    <col min="14844" max="14844" width="1" style="43" customWidth="1"/>
    <col min="14845" max="14845" width="9.140625" style="43"/>
    <col min="14846" max="14846" width="1" style="43" customWidth="1"/>
    <col min="14847" max="14847" width="9.140625" style="43"/>
    <col min="14848" max="14848" width="2" style="43" customWidth="1"/>
    <col min="14849" max="14849" width="11.140625" style="43" customWidth="1"/>
    <col min="14850" max="14850" width="2" style="43" customWidth="1"/>
    <col min="14851" max="14851" width="11.140625" style="43" customWidth="1"/>
    <col min="14852" max="14852" width="2" style="43" customWidth="1"/>
    <col min="14853" max="14853" width="11.140625" style="43" customWidth="1"/>
    <col min="14854" max="14855" width="1" style="43" customWidth="1"/>
    <col min="14856" max="14856" width="11.140625" style="43" customWidth="1"/>
    <col min="14857" max="14857" width="1.42578125" style="43" customWidth="1"/>
    <col min="14858" max="14858" width="11.140625" style="43" customWidth="1"/>
    <col min="14859" max="14860" width="1" style="43" customWidth="1"/>
    <col min="14861" max="14861" width="11.140625" style="43" customWidth="1"/>
    <col min="14862" max="14862" width="1.42578125" style="43" customWidth="1"/>
    <col min="14863" max="14863" width="11.140625" style="43" customWidth="1"/>
    <col min="14864" max="14864" width="1" style="43" customWidth="1"/>
    <col min="14865" max="14865" width="1.28515625" style="43" customWidth="1"/>
    <col min="14866" max="14885" width="0" style="43" hidden="1" customWidth="1"/>
    <col min="14886" max="14886" width="10.7109375" style="43" customWidth="1"/>
    <col min="14887" max="14887" width="1.28515625" style="43" customWidth="1"/>
    <col min="14888" max="14888" width="9.140625" style="43" customWidth="1"/>
    <col min="14889" max="14890" width="1" style="43" customWidth="1"/>
    <col min="14891" max="14891" width="11.140625" style="43" customWidth="1"/>
    <col min="14892" max="14892" width="1" style="43" customWidth="1"/>
    <col min="14893" max="14893" width="9.140625" style="43" customWidth="1"/>
    <col min="14894" max="14894" width="1" style="43" customWidth="1"/>
    <col min="14895" max="15093" width="9.140625" style="43"/>
    <col min="15094" max="15094" width="2.5703125" style="43" customWidth="1"/>
    <col min="15095" max="15095" width="9.5703125" style="43" customWidth="1"/>
    <col min="15096" max="15096" width="1" style="43" customWidth="1"/>
    <col min="15097" max="15097" width="9.28515625" style="43" customWidth="1"/>
    <col min="15098" max="15098" width="1" style="43" customWidth="1"/>
    <col min="15099" max="15099" width="9.7109375" style="43" customWidth="1"/>
    <col min="15100" max="15100" width="1" style="43" customWidth="1"/>
    <col min="15101" max="15101" width="9.140625" style="43"/>
    <col min="15102" max="15102" width="1" style="43" customWidth="1"/>
    <col min="15103" max="15103" width="9.140625" style="43"/>
    <col min="15104" max="15104" width="2" style="43" customWidth="1"/>
    <col min="15105" max="15105" width="11.140625" style="43" customWidth="1"/>
    <col min="15106" max="15106" width="2" style="43" customWidth="1"/>
    <col min="15107" max="15107" width="11.140625" style="43" customWidth="1"/>
    <col min="15108" max="15108" width="2" style="43" customWidth="1"/>
    <col min="15109" max="15109" width="11.140625" style="43" customWidth="1"/>
    <col min="15110" max="15111" width="1" style="43" customWidth="1"/>
    <col min="15112" max="15112" width="11.140625" style="43" customWidth="1"/>
    <col min="15113" max="15113" width="1.42578125" style="43" customWidth="1"/>
    <col min="15114" max="15114" width="11.140625" style="43" customWidth="1"/>
    <col min="15115" max="15116" width="1" style="43" customWidth="1"/>
    <col min="15117" max="15117" width="11.140625" style="43" customWidth="1"/>
    <col min="15118" max="15118" width="1.42578125" style="43" customWidth="1"/>
    <col min="15119" max="15119" width="11.140625" style="43" customWidth="1"/>
    <col min="15120" max="15120" width="1" style="43" customWidth="1"/>
    <col min="15121" max="15121" width="1.28515625" style="43" customWidth="1"/>
    <col min="15122" max="15141" width="0" style="43" hidden="1" customWidth="1"/>
    <col min="15142" max="15142" width="10.7109375" style="43" customWidth="1"/>
    <col min="15143" max="15143" width="1.28515625" style="43" customWidth="1"/>
    <col min="15144" max="15144" width="9.140625" style="43" customWidth="1"/>
    <col min="15145" max="15146" width="1" style="43" customWidth="1"/>
    <col min="15147" max="15147" width="11.140625" style="43" customWidth="1"/>
    <col min="15148" max="15148" width="1" style="43" customWidth="1"/>
    <col min="15149" max="15149" width="9.140625" style="43" customWidth="1"/>
    <col min="15150" max="15150" width="1" style="43" customWidth="1"/>
    <col min="15151" max="15349" width="9.140625" style="43"/>
    <col min="15350" max="15350" width="2.5703125" style="43" customWidth="1"/>
    <col min="15351" max="15351" width="9.5703125" style="43" customWidth="1"/>
    <col min="15352" max="15352" width="1" style="43" customWidth="1"/>
    <col min="15353" max="15353" width="9.28515625" style="43" customWidth="1"/>
    <col min="15354" max="15354" width="1" style="43" customWidth="1"/>
    <col min="15355" max="15355" width="9.7109375" style="43" customWidth="1"/>
    <col min="15356" max="15356" width="1" style="43" customWidth="1"/>
    <col min="15357" max="15357" width="9.140625" style="43"/>
    <col min="15358" max="15358" width="1" style="43" customWidth="1"/>
    <col min="15359" max="15359" width="9.140625" style="43"/>
    <col min="15360" max="15360" width="2" style="43" customWidth="1"/>
    <col min="15361" max="15361" width="11.140625" style="43" customWidth="1"/>
    <col min="15362" max="15362" width="2" style="43" customWidth="1"/>
    <col min="15363" max="15363" width="11.140625" style="43" customWidth="1"/>
    <col min="15364" max="15364" width="2" style="43" customWidth="1"/>
    <col min="15365" max="15365" width="11.140625" style="43" customWidth="1"/>
    <col min="15366" max="15367" width="1" style="43" customWidth="1"/>
    <col min="15368" max="15368" width="11.140625" style="43" customWidth="1"/>
    <col min="15369" max="15369" width="1.42578125" style="43" customWidth="1"/>
    <col min="15370" max="15370" width="11.140625" style="43" customWidth="1"/>
    <col min="15371" max="15372" width="1" style="43" customWidth="1"/>
    <col min="15373" max="15373" width="11.140625" style="43" customWidth="1"/>
    <col min="15374" max="15374" width="1.42578125" style="43" customWidth="1"/>
    <col min="15375" max="15375" width="11.140625" style="43" customWidth="1"/>
    <col min="15376" max="15376" width="1" style="43" customWidth="1"/>
    <col min="15377" max="15377" width="1.28515625" style="43" customWidth="1"/>
    <col min="15378" max="15397" width="0" style="43" hidden="1" customWidth="1"/>
    <col min="15398" max="15398" width="10.7109375" style="43" customWidth="1"/>
    <col min="15399" max="15399" width="1.28515625" style="43" customWidth="1"/>
    <col min="15400" max="15400" width="9.140625" style="43" customWidth="1"/>
    <col min="15401" max="15402" width="1" style="43" customWidth="1"/>
    <col min="15403" max="15403" width="11.140625" style="43" customWidth="1"/>
    <col min="15404" max="15404" width="1" style="43" customWidth="1"/>
    <col min="15405" max="15405" width="9.140625" style="43" customWidth="1"/>
    <col min="15406" max="15406" width="1" style="43" customWidth="1"/>
    <col min="15407" max="15605" width="9.140625" style="43"/>
    <col min="15606" max="15606" width="2.5703125" style="43" customWidth="1"/>
    <col min="15607" max="15607" width="9.5703125" style="43" customWidth="1"/>
    <col min="15608" max="15608" width="1" style="43" customWidth="1"/>
    <col min="15609" max="15609" width="9.28515625" style="43" customWidth="1"/>
    <col min="15610" max="15610" width="1" style="43" customWidth="1"/>
    <col min="15611" max="15611" width="9.7109375" style="43" customWidth="1"/>
    <col min="15612" max="15612" width="1" style="43" customWidth="1"/>
    <col min="15613" max="15613" width="9.140625" style="43"/>
    <col min="15614" max="15614" width="1" style="43" customWidth="1"/>
    <col min="15615" max="15615" width="9.140625" style="43"/>
    <col min="15616" max="15616" width="2" style="43" customWidth="1"/>
    <col min="15617" max="15617" width="11.140625" style="43" customWidth="1"/>
    <col min="15618" max="15618" width="2" style="43" customWidth="1"/>
    <col min="15619" max="15619" width="11.140625" style="43" customWidth="1"/>
    <col min="15620" max="15620" width="2" style="43" customWidth="1"/>
    <col min="15621" max="15621" width="11.140625" style="43" customWidth="1"/>
    <col min="15622" max="15623" width="1" style="43" customWidth="1"/>
    <col min="15624" max="15624" width="11.140625" style="43" customWidth="1"/>
    <col min="15625" max="15625" width="1.42578125" style="43" customWidth="1"/>
    <col min="15626" max="15626" width="11.140625" style="43" customWidth="1"/>
    <col min="15627" max="15628" width="1" style="43" customWidth="1"/>
    <col min="15629" max="15629" width="11.140625" style="43" customWidth="1"/>
    <col min="15630" max="15630" width="1.42578125" style="43" customWidth="1"/>
    <col min="15631" max="15631" width="11.140625" style="43" customWidth="1"/>
    <col min="15632" max="15632" width="1" style="43" customWidth="1"/>
    <col min="15633" max="15633" width="1.28515625" style="43" customWidth="1"/>
    <col min="15634" max="15653" width="0" style="43" hidden="1" customWidth="1"/>
    <col min="15654" max="15654" width="10.7109375" style="43" customWidth="1"/>
    <col min="15655" max="15655" width="1.28515625" style="43" customWidth="1"/>
    <col min="15656" max="15656" width="9.140625" style="43" customWidth="1"/>
    <col min="15657" max="15658" width="1" style="43" customWidth="1"/>
    <col min="15659" max="15659" width="11.140625" style="43" customWidth="1"/>
    <col min="15660" max="15660" width="1" style="43" customWidth="1"/>
    <col min="15661" max="15661" width="9.140625" style="43" customWidth="1"/>
    <col min="15662" max="15662" width="1" style="43" customWidth="1"/>
    <col min="15663" max="15861" width="9.140625" style="43"/>
    <col min="15862" max="15862" width="2.5703125" style="43" customWidth="1"/>
    <col min="15863" max="15863" width="9.5703125" style="43" customWidth="1"/>
    <col min="15864" max="15864" width="1" style="43" customWidth="1"/>
    <col min="15865" max="15865" width="9.28515625" style="43" customWidth="1"/>
    <col min="15866" max="15866" width="1" style="43" customWidth="1"/>
    <col min="15867" max="15867" width="9.7109375" style="43" customWidth="1"/>
    <col min="15868" max="15868" width="1" style="43" customWidth="1"/>
    <col min="15869" max="15869" width="9.140625" style="43"/>
    <col min="15870" max="15870" width="1" style="43" customWidth="1"/>
    <col min="15871" max="15871" width="9.140625" style="43"/>
    <col min="15872" max="15872" width="2" style="43" customWidth="1"/>
    <col min="15873" max="15873" width="11.140625" style="43" customWidth="1"/>
    <col min="15874" max="15874" width="2" style="43" customWidth="1"/>
    <col min="15875" max="15875" width="11.140625" style="43" customWidth="1"/>
    <col min="15876" max="15876" width="2" style="43" customWidth="1"/>
    <col min="15877" max="15877" width="11.140625" style="43" customWidth="1"/>
    <col min="15878" max="15879" width="1" style="43" customWidth="1"/>
    <col min="15880" max="15880" width="11.140625" style="43" customWidth="1"/>
    <col min="15881" max="15881" width="1.42578125" style="43" customWidth="1"/>
    <col min="15882" max="15882" width="11.140625" style="43" customWidth="1"/>
    <col min="15883" max="15884" width="1" style="43" customWidth="1"/>
    <col min="15885" max="15885" width="11.140625" style="43" customWidth="1"/>
    <col min="15886" max="15886" width="1.42578125" style="43" customWidth="1"/>
    <col min="15887" max="15887" width="11.140625" style="43" customWidth="1"/>
    <col min="15888" max="15888" width="1" style="43" customWidth="1"/>
    <col min="15889" max="15889" width="1.28515625" style="43" customWidth="1"/>
    <col min="15890" max="15909" width="0" style="43" hidden="1" customWidth="1"/>
    <col min="15910" max="15910" width="10.7109375" style="43" customWidth="1"/>
    <col min="15911" max="15911" width="1.28515625" style="43" customWidth="1"/>
    <col min="15912" max="15912" width="9.140625" style="43" customWidth="1"/>
    <col min="15913" max="15914" width="1" style="43" customWidth="1"/>
    <col min="15915" max="15915" width="11.140625" style="43" customWidth="1"/>
    <col min="15916" max="15916" width="1" style="43" customWidth="1"/>
    <col min="15917" max="15917" width="9.140625" style="43" customWidth="1"/>
    <col min="15918" max="15918" width="1" style="43" customWidth="1"/>
    <col min="15919" max="16117" width="9.140625" style="43"/>
    <col min="16118" max="16118" width="2.5703125" style="43" customWidth="1"/>
    <col min="16119" max="16119" width="9.5703125" style="43" customWidth="1"/>
    <col min="16120" max="16120" width="1" style="43" customWidth="1"/>
    <col min="16121" max="16121" width="9.28515625" style="43" customWidth="1"/>
    <col min="16122" max="16122" width="1" style="43" customWidth="1"/>
    <col min="16123" max="16123" width="9.7109375" style="43" customWidth="1"/>
    <col min="16124" max="16124" width="1" style="43" customWidth="1"/>
    <col min="16125" max="16125" width="9.140625" style="43"/>
    <col min="16126" max="16126" width="1" style="43" customWidth="1"/>
    <col min="16127" max="16127" width="9.140625" style="43"/>
    <col min="16128" max="16128" width="2" style="43" customWidth="1"/>
    <col min="16129" max="16129" width="11.140625" style="43" customWidth="1"/>
    <col min="16130" max="16130" width="2" style="43" customWidth="1"/>
    <col min="16131" max="16131" width="11.140625" style="43" customWidth="1"/>
    <col min="16132" max="16132" width="2" style="43" customWidth="1"/>
    <col min="16133" max="16133" width="11.140625" style="43" customWidth="1"/>
    <col min="16134" max="16135" width="1" style="43" customWidth="1"/>
    <col min="16136" max="16136" width="11.140625" style="43" customWidth="1"/>
    <col min="16137" max="16137" width="1.42578125" style="43" customWidth="1"/>
    <col min="16138" max="16138" width="11.140625" style="43" customWidth="1"/>
    <col min="16139" max="16140" width="1" style="43" customWidth="1"/>
    <col min="16141" max="16141" width="11.140625" style="43" customWidth="1"/>
    <col min="16142" max="16142" width="1.42578125" style="43" customWidth="1"/>
    <col min="16143" max="16143" width="11.140625" style="43" customWidth="1"/>
    <col min="16144" max="16144" width="1" style="43" customWidth="1"/>
    <col min="16145" max="16145" width="1.28515625" style="43" customWidth="1"/>
    <col min="16146" max="16165" width="0" style="43" hidden="1" customWidth="1"/>
    <col min="16166" max="16166" width="10.7109375" style="43" customWidth="1"/>
    <col min="16167" max="16167" width="1.28515625" style="43" customWidth="1"/>
    <col min="16168" max="16168" width="9.140625" style="43" customWidth="1"/>
    <col min="16169" max="16170" width="1" style="43" customWidth="1"/>
    <col min="16171" max="16171" width="11.140625" style="43" customWidth="1"/>
    <col min="16172" max="16172" width="1" style="43" customWidth="1"/>
    <col min="16173" max="16173" width="9.140625" style="43" customWidth="1"/>
    <col min="16174" max="16174" width="1" style="43" customWidth="1"/>
    <col min="16175" max="16384" width="9.140625" style="43"/>
  </cols>
  <sheetData>
    <row r="1" spans="1:57" ht="26.25" customHeight="1" x14ac:dyDescent="0.4">
      <c r="A1" s="40"/>
      <c r="B1" s="399" t="s">
        <v>28</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41"/>
      <c r="AD1" s="227"/>
      <c r="AE1" s="228" t="b">
        <v>0</v>
      </c>
      <c r="AF1" s="229"/>
      <c r="AG1" s="230"/>
      <c r="AH1" s="230"/>
      <c r="AI1" s="230"/>
      <c r="AJ1" s="230"/>
      <c r="AK1" s="230"/>
      <c r="AL1" s="230"/>
      <c r="AM1" s="230"/>
      <c r="AN1" s="230"/>
      <c r="AO1" s="231" t="s">
        <v>62</v>
      </c>
      <c r="AP1" s="231"/>
      <c r="AQ1" s="232"/>
      <c r="AR1" s="232"/>
      <c r="AS1" s="232"/>
      <c r="AT1" s="232"/>
      <c r="AU1" s="232"/>
      <c r="AV1"/>
      <c r="AW1"/>
      <c r="AX1"/>
      <c r="AY1"/>
      <c r="AZ1"/>
      <c r="BA1" s="40"/>
      <c r="BB1" s="40"/>
      <c r="BC1" s="40"/>
      <c r="BD1" s="40"/>
      <c r="BE1" s="40"/>
    </row>
    <row r="2" spans="1:57" ht="21" customHeight="1" x14ac:dyDescent="0.35">
      <c r="A2" s="40"/>
      <c r="B2" s="400" t="s">
        <v>29</v>
      </c>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4"/>
      <c r="AD2" s="227"/>
      <c r="AE2" s="233" t="b">
        <v>1</v>
      </c>
      <c r="AF2" s="233" t="b">
        <v>0</v>
      </c>
      <c r="AG2" s="232"/>
      <c r="AH2" s="232"/>
      <c r="AI2" s="232" t="s">
        <v>4</v>
      </c>
      <c r="AJ2" s="232" t="s">
        <v>63</v>
      </c>
      <c r="AK2" s="232"/>
      <c r="AL2" s="232"/>
      <c r="AM2" s="232"/>
      <c r="AN2" s="232"/>
      <c r="AO2" s="234" t="e">
        <f>IF(NOT(AO4=FALSE),AO4, IF(NOT(AO5=FALSE),AO5, IF(NOT(AO6=FALSE),AO6, IF(NOT(AO7=FALSE),AO7, IF(NOT(AO8=FALSE),AO8, IF(NOT(AO9=FALSE),AO9, IF(NOT(AO10=FALSE),AO10)))))))</f>
        <v>#REF!</v>
      </c>
      <c r="AP2" s="234"/>
      <c r="AQ2" s="232"/>
      <c r="AR2" s="232"/>
      <c r="AS2" s="232"/>
      <c r="AT2" s="232"/>
      <c r="AU2" s="232"/>
      <c r="AV2"/>
      <c r="AW2"/>
      <c r="AX2"/>
      <c r="AY2"/>
      <c r="AZ2"/>
      <c r="BA2" s="325"/>
      <c r="BB2" s="40"/>
      <c r="BC2" s="40"/>
      <c r="BD2" s="40"/>
      <c r="BE2" s="40"/>
    </row>
    <row r="3" spans="1:57" ht="15" customHeight="1" x14ac:dyDescent="0.25">
      <c r="A3" s="40"/>
      <c r="B3" s="46"/>
      <c r="C3" s="46"/>
      <c r="D3" s="46"/>
      <c r="E3" s="46"/>
      <c r="F3" s="46"/>
      <c r="G3" s="46"/>
      <c r="H3" s="46"/>
      <c r="I3" s="46"/>
      <c r="J3" s="46"/>
      <c r="K3" s="46"/>
      <c r="L3" s="46"/>
      <c r="M3" s="46"/>
      <c r="N3" s="46"/>
      <c r="O3" s="46"/>
      <c r="P3" s="46"/>
      <c r="Q3" s="46"/>
      <c r="R3" s="46"/>
      <c r="S3" s="401"/>
      <c r="T3" s="401"/>
      <c r="U3" s="401"/>
      <c r="V3" s="401"/>
      <c r="W3" s="401"/>
      <c r="X3" s="401"/>
      <c r="Y3" s="46"/>
      <c r="Z3" s="46"/>
      <c r="AA3" s="46"/>
      <c r="AB3" s="46"/>
      <c r="AC3" s="40"/>
      <c r="AD3" s="369" t="s">
        <v>62</v>
      </c>
      <c r="AE3" s="235">
        <f>IF(L10&lt;0,0,L10)</f>
        <v>0</v>
      </c>
      <c r="AF3" s="235">
        <v>0</v>
      </c>
      <c r="AG3" s="232" t="s">
        <v>7</v>
      </c>
      <c r="AH3" s="232"/>
      <c r="AI3" s="236" t="s">
        <v>64</v>
      </c>
      <c r="AJ3" s="232">
        <v>4</v>
      </c>
      <c r="AK3" s="232" t="e">
        <f>VLOOKUP(S3,AI3:AJ15,2)</f>
        <v>#N/A</v>
      </c>
      <c r="AL3" s="237">
        <v>1</v>
      </c>
      <c r="AM3" s="237">
        <v>31</v>
      </c>
      <c r="AN3" s="232"/>
      <c r="AO3" s="232"/>
      <c r="AP3" s="232"/>
      <c r="AQ3" s="232"/>
      <c r="AR3" s="232"/>
      <c r="AS3" s="232" t="s">
        <v>31</v>
      </c>
      <c r="AT3" s="232"/>
      <c r="AU3" s="232" t="s">
        <v>32</v>
      </c>
      <c r="AV3" s="42"/>
      <c r="AW3" s="40"/>
      <c r="AX3" s="40"/>
      <c r="AY3" s="40"/>
      <c r="AZ3" s="40"/>
      <c r="BA3" s="40"/>
      <c r="BB3" s="40"/>
      <c r="BC3" s="40"/>
      <c r="BD3" s="40"/>
      <c r="BE3" s="40"/>
    </row>
    <row r="4" spans="1:57" ht="15" customHeight="1" x14ac:dyDescent="0.25">
      <c r="A4" s="402"/>
      <c r="B4" s="403"/>
      <c r="C4" s="403"/>
      <c r="D4" s="403"/>
      <c r="E4" s="403"/>
      <c r="F4" s="403"/>
      <c r="G4" s="47"/>
      <c r="H4" s="225"/>
      <c r="I4" s="48"/>
      <c r="J4" s="49"/>
      <c r="K4" s="50"/>
      <c r="L4" s="326"/>
      <c r="M4" s="48"/>
      <c r="N4" s="224"/>
      <c r="O4" s="46"/>
      <c r="P4" s="51"/>
      <c r="Q4" s="52"/>
      <c r="R4" s="52"/>
      <c r="S4" s="404" t="s">
        <v>21</v>
      </c>
      <c r="T4" s="404"/>
      <c r="U4" s="404"/>
      <c r="V4" s="47"/>
      <c r="W4" s="47"/>
      <c r="X4" s="51">
        <v>2019</v>
      </c>
      <c r="Y4" s="46"/>
      <c r="Z4" s="405"/>
      <c r="AA4" s="405"/>
      <c r="AB4" s="405"/>
      <c r="AC4" s="46"/>
      <c r="AD4" s="369"/>
      <c r="AE4" s="235">
        <f>IF(L10="","",IF(L10&lt;0,0,L10))</f>
        <v>0</v>
      </c>
      <c r="AF4" s="238">
        <f>L10</f>
        <v>0</v>
      </c>
      <c r="AG4" s="232" t="s">
        <v>9</v>
      </c>
      <c r="AH4" s="232"/>
      <c r="AI4" s="236" t="s">
        <v>65</v>
      </c>
      <c r="AJ4" s="232">
        <v>8</v>
      </c>
      <c r="AK4" s="232"/>
      <c r="AL4" s="237">
        <v>2</v>
      </c>
      <c r="AM4" s="237">
        <v>28</v>
      </c>
      <c r="AN4" s="232"/>
      <c r="AO4" s="239" t="e">
        <f>IF(AND(WEEKDAY(#REF!)=7,MONTH(#REF!)=MONTH(#REF!+6)),#REF!+6,IF(AND(WEEKDAY(#REF!)=7,MONTH(#REF!)=MONTH(#REF!+5)),#REF!+5,IF(AND(WEEKDAY(#REF!)=7,MONTH(#REF!)=MONTH(#REF!+4)),#REF!+4,IF(AND(WEEKDAY(#REF!)=7,MONTH(#REF!)=MONTH(#REF!+3)),#REF!+3,IF(AND(WEEKDAY(#REF!)=7,MONTH(#REF!)=MONTH(#REF!+2)),#REF!+2,IF(AND(WEEKDAY(#REF!)=7,MONTH(#REF!)=MONTH(#REF!+1)),#REF!+1,IF(WEEKDAY(#REF!)=7,#REF!)))))))</f>
        <v>#REF!</v>
      </c>
      <c r="AP4" s="240"/>
      <c r="AQ4" s="239"/>
      <c r="AR4" s="239"/>
      <c r="AS4" s="241" t="s">
        <v>37</v>
      </c>
      <c r="AT4" s="241"/>
      <c r="AU4" s="237">
        <v>1</v>
      </c>
      <c r="AV4" s="42"/>
      <c r="AW4" s="40"/>
      <c r="AX4" s="40"/>
      <c r="AY4" s="40"/>
      <c r="AZ4" s="40"/>
      <c r="BA4" s="40"/>
      <c r="BB4" s="40"/>
      <c r="BC4" s="40"/>
      <c r="BD4" s="40"/>
      <c r="BE4" s="40"/>
    </row>
    <row r="5" spans="1:57" ht="45" customHeight="1" thickBot="1" x14ac:dyDescent="0.3">
      <c r="A5" s="406" t="s">
        <v>33</v>
      </c>
      <c r="B5" s="406"/>
      <c r="C5" s="406"/>
      <c r="D5" s="406"/>
      <c r="E5" s="406"/>
      <c r="F5" s="406"/>
      <c r="G5" s="407" t="s">
        <v>34</v>
      </c>
      <c r="H5" s="407"/>
      <c r="I5" s="407"/>
      <c r="J5" s="53" t="s">
        <v>12</v>
      </c>
      <c r="K5" s="54"/>
      <c r="L5" s="55" t="s">
        <v>105</v>
      </c>
      <c r="M5" s="56"/>
      <c r="N5" s="56" t="s">
        <v>35</v>
      </c>
      <c r="O5" s="56"/>
      <c r="P5" s="56" t="s">
        <v>32</v>
      </c>
      <c r="Q5" s="56"/>
      <c r="R5" s="56"/>
      <c r="S5" s="408" t="s">
        <v>4</v>
      </c>
      <c r="T5" s="408"/>
      <c r="U5" s="408"/>
      <c r="V5" s="57"/>
      <c r="W5" s="57"/>
      <c r="X5" s="58" t="s">
        <v>8</v>
      </c>
      <c r="Y5" s="40"/>
      <c r="Z5" s="407" t="s">
        <v>36</v>
      </c>
      <c r="AA5" s="407"/>
      <c r="AB5" s="407"/>
      <c r="AC5" s="40"/>
      <c r="AD5" s="369" t="s">
        <v>66</v>
      </c>
      <c r="AE5" s="235">
        <f>IF(L10&gt;3,3,L10)</f>
        <v>0</v>
      </c>
      <c r="AF5" s="235">
        <v>0</v>
      </c>
      <c r="AG5" s="242" t="s">
        <v>10</v>
      </c>
      <c r="AH5" s="242"/>
      <c r="AI5" s="243" t="s">
        <v>67</v>
      </c>
      <c r="AJ5" s="242">
        <v>12</v>
      </c>
      <c r="AK5" s="242"/>
      <c r="AL5" s="244">
        <v>3</v>
      </c>
      <c r="AM5" s="244">
        <v>31</v>
      </c>
      <c r="AN5" s="242"/>
      <c r="AO5" s="245" t="e">
        <f>IF(AND(WEEKDAY(#REF!)=1,MONTH(#REF!)=MONTH(#REF!+5)),#REF!+5,IF(AND(WEEKDAY(#REF!)=1,MONTH(#REF!)=MONTH(#REF!+4)),#REF!+4,IF(AND(WEEKDAY(#REF!)=1,MONTH(#REF!)=MONTH(#REF!+3)),#REF!+3,IF(AND(WEEKDAY(#REF!)=1,MONTH(#REF!)=MONTH(#REF!+2)),#REF!+2,IF(AND(WEEKDAY(#REF!)=1,MONTH(#REF!)=MONTH(#REF!+1)),#REF!+1,IF(WEEKDAY(#REF!)=1,#REF!))))))</f>
        <v>#REF!</v>
      </c>
      <c r="AP5" s="245"/>
      <c r="AQ5" s="242"/>
      <c r="AR5" s="232"/>
      <c r="AS5" s="241" t="s">
        <v>30</v>
      </c>
      <c r="AT5" s="241"/>
      <c r="AU5" s="237">
        <v>2</v>
      </c>
      <c r="AV5" s="59"/>
      <c r="AW5" s="40"/>
      <c r="AX5" s="40"/>
      <c r="AY5" s="40"/>
      <c r="AZ5" s="40"/>
      <c r="BA5" s="40"/>
      <c r="BB5" s="40"/>
      <c r="BC5" s="40"/>
      <c r="BD5" s="40"/>
      <c r="BE5" s="40"/>
    </row>
    <row r="6" spans="1:57" ht="15" customHeight="1" x14ac:dyDescent="0.25">
      <c r="A6" s="60"/>
      <c r="B6" s="395" t="s">
        <v>38</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6"/>
      <c r="AC6" s="61"/>
      <c r="AD6" s="369"/>
      <c r="AE6" s="235">
        <f>IF(L10&lt;3,0,L10-3)</f>
        <v>0</v>
      </c>
      <c r="AF6" s="238">
        <f>L11</f>
        <v>0</v>
      </c>
      <c r="AG6" s="242" t="s">
        <v>27</v>
      </c>
      <c r="AH6" s="246"/>
      <c r="AI6" s="243" t="s">
        <v>68</v>
      </c>
      <c r="AJ6" s="242">
        <v>2</v>
      </c>
      <c r="AK6" s="246"/>
      <c r="AL6" s="247">
        <v>4</v>
      </c>
      <c r="AM6" s="247">
        <v>30</v>
      </c>
      <c r="AN6" s="246"/>
      <c r="AO6" s="248" t="e">
        <f>IF(AND(WEEKDAY(#REF!)=2,MONTH(#REF!)=MONTH(#REF!+4)),#REF!+4,IF(AND(WEEKDAY(#REF!)=2,MONTH(#REF!)=MONTH(#REF!+3)),#REF!+3,IF(AND(WEEKDAY(#REF!)=2,MONTH(#REF!)=MONTH(#REF!+2)),#REF!+2,IF(AND(WEEKDAY(#REF!)=2,MONTH(#REF!)=MONTH(#REF!+1)),#REF!+1,IF(WEEKDAY(#REF!)=2,#REF!)))))</f>
        <v>#REF!</v>
      </c>
      <c r="AP6" s="249"/>
      <c r="AQ6" s="246"/>
      <c r="AR6" s="250"/>
      <c r="AS6" s="250" t="s">
        <v>39</v>
      </c>
      <c r="AT6" s="250"/>
      <c r="AU6" s="251">
        <v>3</v>
      </c>
      <c r="AV6" s="59"/>
      <c r="AW6" s="40"/>
      <c r="AX6" s="40"/>
      <c r="AY6" s="40"/>
      <c r="AZ6" s="40"/>
      <c r="BA6" s="40"/>
      <c r="BB6" s="40"/>
      <c r="BC6" s="40"/>
      <c r="BD6" s="40"/>
      <c r="BE6" s="40"/>
    </row>
    <row r="7" spans="1:57" ht="18.75" customHeight="1" x14ac:dyDescent="0.25">
      <c r="A7" s="62"/>
      <c r="B7" s="63"/>
      <c r="C7" s="397"/>
      <c r="D7" s="397"/>
      <c r="E7" s="64"/>
      <c r="F7" s="63"/>
      <c r="G7" s="65"/>
      <c r="H7" s="66"/>
      <c r="I7" s="64"/>
      <c r="J7" s="64"/>
      <c r="K7" s="67"/>
      <c r="L7" s="67"/>
      <c r="M7" s="68"/>
      <c r="N7" s="68"/>
      <c r="O7" s="68"/>
      <c r="P7" s="68"/>
      <c r="Q7" s="69"/>
      <c r="R7" s="61"/>
      <c r="S7" s="398" t="s">
        <v>106</v>
      </c>
      <c r="T7" s="398"/>
      <c r="U7" s="398"/>
      <c r="V7" s="398"/>
      <c r="W7" s="398"/>
      <c r="X7" s="398"/>
      <c r="Y7" s="398"/>
      <c r="Z7" s="398"/>
      <c r="AA7" s="61"/>
      <c r="AB7" s="70"/>
      <c r="AC7" s="61"/>
      <c r="AD7" s="369" t="s">
        <v>69</v>
      </c>
      <c r="AE7" s="235">
        <f>IF(L11&gt;3,3,L11)</f>
        <v>0</v>
      </c>
      <c r="AF7" s="235">
        <v>0</v>
      </c>
      <c r="AG7" s="242" t="s">
        <v>16</v>
      </c>
      <c r="AH7" s="246"/>
      <c r="AI7" s="243"/>
      <c r="AJ7" s="242"/>
      <c r="AK7" s="246"/>
      <c r="AL7" s="247">
        <v>5</v>
      </c>
      <c r="AM7" s="247">
        <v>31</v>
      </c>
      <c r="AN7" s="246"/>
      <c r="AO7" s="252" t="e">
        <f>IF(AND(WEEKDAY(#REF!)=3,MONTH(#REF!)=MONTH(#REF!+3)),#REF!+3,IF(AND(WEEKDAY(#REF!)=3,MONTH(#REF!)=MONTH(#REF!+2)),#REF!+2,IF(AND(WEEKDAY(#REF!)=3,MONTH(#REF!)=MONTH(#REF!+1)),#REF!+1,IF(WEEKDAY(#REF!)=3,#REF!))))</f>
        <v>#REF!</v>
      </c>
      <c r="AP7" s="252"/>
      <c r="AQ7" s="246"/>
      <c r="AR7" s="250"/>
      <c r="AS7" s="253" t="s">
        <v>40</v>
      </c>
      <c r="AT7" s="250"/>
      <c r="AU7" s="237">
        <v>4</v>
      </c>
      <c r="AV7" s="72"/>
      <c r="AW7" s="40"/>
      <c r="AX7" s="40"/>
      <c r="AY7" s="40"/>
      <c r="AZ7" s="40"/>
      <c r="BA7" s="40"/>
      <c r="BB7" s="40"/>
      <c r="BC7" s="40"/>
      <c r="BD7" s="40"/>
      <c r="BE7" s="40"/>
    </row>
    <row r="8" spans="1:57" ht="39.6" customHeight="1" thickBot="1" x14ac:dyDescent="0.3">
      <c r="A8" s="62"/>
      <c r="B8" s="61"/>
      <c r="C8" s="61"/>
      <c r="D8" s="61"/>
      <c r="E8" s="61"/>
      <c r="F8" s="68"/>
      <c r="G8" s="68"/>
      <c r="H8" s="68"/>
      <c r="I8" s="68"/>
      <c r="J8" s="68"/>
      <c r="K8" s="68"/>
      <c r="L8" s="73"/>
      <c r="M8" s="68"/>
      <c r="N8" s="73"/>
      <c r="O8" s="68"/>
      <c r="P8" s="68"/>
      <c r="Q8" s="69"/>
      <c r="R8" s="384"/>
      <c r="S8" s="384"/>
      <c r="T8" s="384"/>
      <c r="U8" s="384"/>
      <c r="V8" s="384"/>
      <c r="W8" s="61"/>
      <c r="X8" s="385"/>
      <c r="Y8" s="385"/>
      <c r="Z8" s="385"/>
      <c r="AA8" s="74"/>
      <c r="AB8" s="70"/>
      <c r="AC8" s="61"/>
      <c r="AD8" s="369"/>
      <c r="AE8" s="235">
        <f>IF(L11&lt;3,0,L11-3)</f>
        <v>0</v>
      </c>
      <c r="AF8" s="238">
        <f>L11</f>
        <v>0</v>
      </c>
      <c r="AG8" s="242" t="s">
        <v>6</v>
      </c>
      <c r="AH8" s="254"/>
      <c r="AI8" s="243" t="s">
        <v>70</v>
      </c>
      <c r="AJ8" s="242">
        <v>1</v>
      </c>
      <c r="AK8" s="254"/>
      <c r="AL8" s="244">
        <v>6</v>
      </c>
      <c r="AM8" s="244">
        <v>30</v>
      </c>
      <c r="AN8" s="255"/>
      <c r="AO8" s="252" t="e">
        <f>IF(AND(WEEKDAY(#REF!)=4,MONTH(#REF!)=MONTH(#REF!+2)),#REF!+2,IF(AND(WEEKDAY(#REF!)=4,MONTH(#REF!)=MONTH(#REF!+1)),#REF!+1,IF(WEEKDAY(#REF!)=4,#REF!)))</f>
        <v>#REF!</v>
      </c>
      <c r="AP8" s="252"/>
      <c r="AQ8" s="254"/>
      <c r="AR8" s="256"/>
      <c r="AS8" s="253" t="s">
        <v>46</v>
      </c>
      <c r="AT8" s="253"/>
      <c r="AU8" s="237">
        <v>5</v>
      </c>
      <c r="AV8" s="76"/>
      <c r="AW8" s="77"/>
      <c r="AX8" s="77"/>
      <c r="AY8" s="77"/>
      <c r="AZ8" s="77"/>
      <c r="BA8" s="78"/>
      <c r="BB8" s="79"/>
      <c r="BC8" s="79"/>
      <c r="BD8" s="40"/>
      <c r="BE8" s="40"/>
    </row>
    <row r="9" spans="1:57" ht="60" customHeight="1" thickBot="1" x14ac:dyDescent="0.3">
      <c r="A9" s="62"/>
      <c r="B9" s="61"/>
      <c r="C9" s="61"/>
      <c r="D9" s="80" t="s">
        <v>41</v>
      </c>
      <c r="E9" s="80"/>
      <c r="F9" s="80" t="s">
        <v>42</v>
      </c>
      <c r="G9" s="61"/>
      <c r="H9" s="71" t="s">
        <v>43</v>
      </c>
      <c r="I9" s="386" t="s">
        <v>107</v>
      </c>
      <c r="J9" s="386"/>
      <c r="K9" s="386"/>
      <c r="L9" s="81" t="s">
        <v>108</v>
      </c>
      <c r="M9" s="71"/>
      <c r="N9" s="82"/>
      <c r="O9" s="71"/>
      <c r="P9" s="81" t="s">
        <v>109</v>
      </c>
      <c r="Q9" s="81"/>
      <c r="R9" s="387" t="s">
        <v>105</v>
      </c>
      <c r="S9" s="388"/>
      <c r="T9" s="83"/>
      <c r="U9" s="389" t="s">
        <v>44</v>
      </c>
      <c r="V9" s="390"/>
      <c r="W9" s="391" t="str">
        <f>IF(L4="","Add Speed Chart",CONCATENATE("Speed Chart ",VLOOKUP(L4,OTCW[],2,), "# of Hours"))</f>
        <v>Add Speed Chart</v>
      </c>
      <c r="X9" s="392"/>
      <c r="Y9" s="393" t="s">
        <v>45</v>
      </c>
      <c r="Z9" s="393"/>
      <c r="AA9" s="394"/>
      <c r="AB9" s="70"/>
      <c r="AC9" s="61"/>
      <c r="AD9" s="369" t="s">
        <v>71</v>
      </c>
      <c r="AE9" s="235">
        <f>IF(L12&gt;3,3,L12)</f>
        <v>0</v>
      </c>
      <c r="AF9" s="235">
        <v>0</v>
      </c>
      <c r="AG9" s="242" t="s">
        <v>17</v>
      </c>
      <c r="AH9" s="254"/>
      <c r="AI9" s="243" t="s">
        <v>72</v>
      </c>
      <c r="AJ9" s="242">
        <v>7</v>
      </c>
      <c r="AK9" s="254"/>
      <c r="AL9" s="244">
        <v>7</v>
      </c>
      <c r="AM9" s="244">
        <v>31</v>
      </c>
      <c r="AN9" s="255"/>
      <c r="AO9" s="252" t="e">
        <f>IF(AND(WEEKDAY(#REF!)=5,MONTH(#REF!)=MONTH(#REF!+1)),#REF!+1,IF(WEEKDAY(#REF!)=5,#REF!))</f>
        <v>#REF!</v>
      </c>
      <c r="AP9" s="252"/>
      <c r="AQ9" s="254"/>
      <c r="AR9" s="256"/>
      <c r="AS9" s="253" t="s">
        <v>48</v>
      </c>
      <c r="AT9" s="253"/>
      <c r="AU9" s="237">
        <v>6</v>
      </c>
      <c r="AV9" s="87"/>
      <c r="AW9" s="88" t="s">
        <v>120</v>
      </c>
      <c r="AX9" s="89" t="s">
        <v>121</v>
      </c>
      <c r="AY9" s="89" t="s">
        <v>122</v>
      </c>
      <c r="AZ9" s="90" t="s">
        <v>123</v>
      </c>
      <c r="BA9" s="77"/>
      <c r="BB9" s="40"/>
      <c r="BC9" s="40"/>
      <c r="BD9" s="40"/>
      <c r="BE9" s="40"/>
    </row>
    <row r="10" spans="1:57" ht="15" customHeight="1" x14ac:dyDescent="0.25">
      <c r="A10" s="62"/>
      <c r="B10" s="61" t="s">
        <v>47</v>
      </c>
      <c r="C10" s="61"/>
      <c r="D10" s="91">
        <f>AI56</f>
        <v>43765</v>
      </c>
      <c r="E10" s="61"/>
      <c r="F10" s="91">
        <f>IFERROR(D10+6,"")</f>
        <v>43771</v>
      </c>
      <c r="G10" s="61"/>
      <c r="H10" s="92"/>
      <c r="I10" s="84"/>
      <c r="J10" s="93"/>
      <c r="K10" s="85"/>
      <c r="L10" s="94">
        <f t="shared" ref="L10:L14" si="0">IF(D10="","",AY10-H30-N30)</f>
        <v>0</v>
      </c>
      <c r="M10" s="61"/>
      <c r="N10" s="95"/>
      <c r="O10" s="84"/>
      <c r="P10" s="96" t="str">
        <f>IF(H10="","",IF((L10-N10)&lt;0,0,L10-N10))</f>
        <v/>
      </c>
      <c r="Q10" s="97"/>
      <c r="R10" s="98"/>
      <c r="S10" s="99" t="str">
        <f>IF(U10="","",IF(U10=0,"",$L$4))</f>
        <v/>
      </c>
      <c r="T10" s="100"/>
      <c r="U10" s="101" t="str">
        <f>IF(P10="","",(IF(P10&lt;12,P10,12)))</f>
        <v/>
      </c>
      <c r="V10" s="102"/>
      <c r="W10" s="98"/>
      <c r="X10" s="103" t="str">
        <f>IF(P10="","",P10-U10)</f>
        <v/>
      </c>
      <c r="Y10" s="104"/>
      <c r="Z10" s="105" t="str">
        <f>IF(P10="","",U10+X10)</f>
        <v/>
      </c>
      <c r="AA10" s="106"/>
      <c r="AB10" s="70"/>
      <c r="AC10" s="61"/>
      <c r="AD10" s="369"/>
      <c r="AE10" s="235">
        <f>IF(L12&lt;3,0,L12-3)</f>
        <v>0</v>
      </c>
      <c r="AF10" s="238">
        <f>L13</f>
        <v>0</v>
      </c>
      <c r="AG10" s="242" t="s">
        <v>18</v>
      </c>
      <c r="AH10" s="254"/>
      <c r="AI10" s="243" t="s">
        <v>73</v>
      </c>
      <c r="AJ10" s="242">
        <v>6</v>
      </c>
      <c r="AK10" s="254"/>
      <c r="AL10" s="244">
        <v>8</v>
      </c>
      <c r="AM10" s="244">
        <v>31</v>
      </c>
      <c r="AN10" s="255"/>
      <c r="AO10" s="252" t="e">
        <f>IF(WEEKDAY(#REF!)=6,#REF!)</f>
        <v>#REF!</v>
      </c>
      <c r="AP10" s="252"/>
      <c r="AQ10" s="254"/>
      <c r="AR10" s="256"/>
      <c r="AS10" s="253" t="s">
        <v>50</v>
      </c>
      <c r="AT10" s="253"/>
      <c r="AU10" s="232"/>
      <c r="AV10" s="107" t="s">
        <v>47</v>
      </c>
      <c r="AW10" s="108"/>
      <c r="AX10" s="109">
        <f>IF(OR(AW11="",AW11=0),0,IF((H10-AW10-40)&lt;0,0,H10-AW10-40))</f>
        <v>0</v>
      </c>
      <c r="AY10" s="110">
        <f>IF((H10-AW10-40)&lt;0,AW10,H10-40)</f>
        <v>0</v>
      </c>
      <c r="AZ10" s="111">
        <f>IF(OR((H10+J10-AY10)&lt;40,(H10+J10-AY10)=40),0,(H10+J10-AY10)-40)</f>
        <v>0</v>
      </c>
      <c r="BA10" s="77"/>
      <c r="BB10" s="40"/>
      <c r="BC10" s="40"/>
      <c r="BD10" s="40"/>
      <c r="BE10" s="40"/>
    </row>
    <row r="11" spans="1:57" ht="15" customHeight="1" x14ac:dyDescent="0.25">
      <c r="A11" s="62"/>
      <c r="B11" s="61" t="s">
        <v>49</v>
      </c>
      <c r="C11" s="61"/>
      <c r="D11" s="91">
        <f>IF(OR(S4="",X4=""),"",F10+1)</f>
        <v>43772</v>
      </c>
      <c r="E11" s="61"/>
      <c r="F11" s="91">
        <f>IF(OR(S4="",X4=""),"",D11+6)</f>
        <v>43778</v>
      </c>
      <c r="G11" s="61"/>
      <c r="H11" s="112"/>
      <c r="I11" s="84"/>
      <c r="J11" s="113"/>
      <c r="K11" s="85"/>
      <c r="L11" s="94">
        <f t="shared" si="0"/>
        <v>0</v>
      </c>
      <c r="M11" s="61"/>
      <c r="N11" s="95"/>
      <c r="O11" s="84"/>
      <c r="P11" s="96" t="str">
        <f t="shared" ref="P11:P14" si="1">IF(H11="","",IF((L11-N11)&lt;0,0,L11-N11))</f>
        <v/>
      </c>
      <c r="Q11" s="97"/>
      <c r="R11" s="98"/>
      <c r="S11" s="99" t="str">
        <f t="shared" ref="S11:S16" si="2">IF(U11="","",IF(U11=0,"",$L$4))</f>
        <v/>
      </c>
      <c r="T11" s="100"/>
      <c r="U11" s="101" t="str">
        <f>IF(P11="","",(IF(P10+P11&lt;12,P11,12-U10)))</f>
        <v/>
      </c>
      <c r="V11" s="102"/>
      <c r="W11" s="98"/>
      <c r="X11" s="103" t="str">
        <f t="shared" ref="X11:X14" si="3">IF(P11="","",P11-U11)</f>
        <v/>
      </c>
      <c r="Y11" s="104"/>
      <c r="Z11" s="105" t="str">
        <f t="shared" ref="Z11:Z14" si="4">IF(P11="","",U11+X11)</f>
        <v/>
      </c>
      <c r="AA11" s="106"/>
      <c r="AB11" s="70"/>
      <c r="AC11" s="61"/>
      <c r="AD11" s="369" t="s">
        <v>74</v>
      </c>
      <c r="AE11" s="235">
        <f>IF(L13&gt;3,3,L13)</f>
        <v>0</v>
      </c>
      <c r="AF11" s="235">
        <v>0</v>
      </c>
      <c r="AG11" s="242" t="s">
        <v>19</v>
      </c>
      <c r="AH11" s="254"/>
      <c r="AI11" s="243" t="s">
        <v>75</v>
      </c>
      <c r="AJ11" s="242">
        <v>3</v>
      </c>
      <c r="AK11" s="254"/>
      <c r="AL11" s="244">
        <v>9</v>
      </c>
      <c r="AM11" s="244">
        <v>30</v>
      </c>
      <c r="AN11" s="255"/>
      <c r="AO11" s="254"/>
      <c r="AP11" s="254"/>
      <c r="AQ11" s="254"/>
      <c r="AR11" s="256"/>
      <c r="AS11" s="232"/>
      <c r="AT11" s="253"/>
      <c r="AU11" s="253"/>
      <c r="AV11" s="107" t="s">
        <v>49</v>
      </c>
      <c r="AW11" s="114"/>
      <c r="AX11" s="109">
        <f t="shared" ref="AX11:AX15" si="5">IF((H11-AW11-40)&lt;0,0,H11-AW11-40)</f>
        <v>0</v>
      </c>
      <c r="AY11" s="110">
        <f t="shared" ref="AY11:AY15" si="6">IF((H11-AW11-40)&lt;0,AW11,H11-40)</f>
        <v>0</v>
      </c>
      <c r="AZ11" s="111">
        <f t="shared" ref="AZ11:AZ15" si="7">IF(OR((H11+J11-AY11)&lt;40,(H11+J11-AY11)=40),0,(H11+J11-AY11)-40)</f>
        <v>0</v>
      </c>
      <c r="BA11" s="77"/>
      <c r="BB11" s="40"/>
      <c r="BC11" s="40"/>
      <c r="BD11" s="40"/>
      <c r="BE11" s="40"/>
    </row>
    <row r="12" spans="1:57" ht="15" customHeight="1" x14ac:dyDescent="0.25">
      <c r="A12" s="62"/>
      <c r="B12" s="61" t="s">
        <v>51</v>
      </c>
      <c r="C12" s="61"/>
      <c r="D12" s="91">
        <f>IF(OR(S4="",X4=""),"",F11+1)</f>
        <v>43779</v>
      </c>
      <c r="E12" s="61"/>
      <c r="F12" s="91">
        <f>IF(OR(S4="",X4=""),"",D12+6)</f>
        <v>43785</v>
      </c>
      <c r="G12" s="61"/>
      <c r="H12" s="112"/>
      <c r="I12" s="84"/>
      <c r="J12" s="113"/>
      <c r="K12" s="85"/>
      <c r="L12" s="94">
        <f t="shared" si="0"/>
        <v>0</v>
      </c>
      <c r="M12" s="61"/>
      <c r="N12" s="95"/>
      <c r="O12" s="84"/>
      <c r="P12" s="96" t="str">
        <f t="shared" si="1"/>
        <v/>
      </c>
      <c r="Q12" s="97"/>
      <c r="R12" s="98"/>
      <c r="S12" s="99" t="str">
        <f t="shared" si="2"/>
        <v/>
      </c>
      <c r="T12" s="100"/>
      <c r="U12" s="101" t="str">
        <f>IF(P12="","",(IF(P10+P11+P12&lt;12,P12,12-U10-U11)))</f>
        <v/>
      </c>
      <c r="V12" s="102"/>
      <c r="W12" s="98"/>
      <c r="X12" s="103" t="str">
        <f t="shared" si="3"/>
        <v/>
      </c>
      <c r="Y12" s="104"/>
      <c r="Z12" s="105" t="str">
        <f t="shared" si="4"/>
        <v/>
      </c>
      <c r="AA12" s="106"/>
      <c r="AB12" s="70"/>
      <c r="AC12" s="61"/>
      <c r="AD12" s="369"/>
      <c r="AE12" s="235">
        <f>IF(L13&lt;3,0,L13-3)</f>
        <v>0</v>
      </c>
      <c r="AF12" s="238">
        <f>L114</f>
        <v>0</v>
      </c>
      <c r="AG12" s="242" t="s">
        <v>20</v>
      </c>
      <c r="AH12" s="254"/>
      <c r="AI12" s="243" t="s">
        <v>16</v>
      </c>
      <c r="AJ12" s="242">
        <v>5</v>
      </c>
      <c r="AK12" s="254"/>
      <c r="AL12" s="244">
        <v>10</v>
      </c>
      <c r="AM12" s="244">
        <v>31</v>
      </c>
      <c r="AN12" s="255"/>
      <c r="AO12" s="254"/>
      <c r="AP12" s="254"/>
      <c r="AQ12" s="254"/>
      <c r="AR12" s="256"/>
      <c r="AS12" s="256"/>
      <c r="AT12" s="256"/>
      <c r="AU12" s="256"/>
      <c r="AV12" s="107" t="s">
        <v>51</v>
      </c>
      <c r="AW12" s="114"/>
      <c r="AX12" s="109">
        <f t="shared" si="5"/>
        <v>0</v>
      </c>
      <c r="AY12" s="110">
        <f t="shared" si="6"/>
        <v>0</v>
      </c>
      <c r="AZ12" s="111">
        <f t="shared" si="7"/>
        <v>0</v>
      </c>
      <c r="BA12" s="77"/>
      <c r="BB12" s="40"/>
      <c r="BC12" s="40"/>
      <c r="BD12" s="40"/>
      <c r="BE12" s="40"/>
    </row>
    <row r="13" spans="1:57" ht="15" customHeight="1" x14ac:dyDescent="0.25">
      <c r="A13" s="62"/>
      <c r="B13" s="61" t="s">
        <v>52</v>
      </c>
      <c r="C13" s="61"/>
      <c r="D13" s="91">
        <f>IF(OR(S4="",X4=""),"",F12+1)</f>
        <v>43786</v>
      </c>
      <c r="E13" s="61"/>
      <c r="F13" s="91">
        <f>IF(OR(S4="",X4="",),"",D13+6)</f>
        <v>43792</v>
      </c>
      <c r="G13" s="61"/>
      <c r="H13" s="112"/>
      <c r="I13" s="84"/>
      <c r="J13" s="113"/>
      <c r="K13" s="85"/>
      <c r="L13" s="94">
        <f t="shared" si="0"/>
        <v>0</v>
      </c>
      <c r="M13" s="61"/>
      <c r="N13" s="95"/>
      <c r="O13" s="84"/>
      <c r="P13" s="96" t="str">
        <f t="shared" si="1"/>
        <v/>
      </c>
      <c r="Q13" s="97"/>
      <c r="R13" s="98"/>
      <c r="S13" s="99" t="str">
        <f t="shared" si="2"/>
        <v/>
      </c>
      <c r="T13" s="100"/>
      <c r="U13" s="101" t="str">
        <f>IF(P13="","",(IF(P10+P11+P12+P13&lt;12,P13,12-U10-U11-U12)))</f>
        <v/>
      </c>
      <c r="V13" s="102"/>
      <c r="W13" s="98"/>
      <c r="X13" s="103" t="str">
        <f t="shared" si="3"/>
        <v/>
      </c>
      <c r="Y13" s="104"/>
      <c r="Z13" s="105" t="str">
        <f t="shared" si="4"/>
        <v/>
      </c>
      <c r="AA13" s="106"/>
      <c r="AB13" s="70"/>
      <c r="AC13" s="61"/>
      <c r="AD13" s="369" t="s">
        <v>76</v>
      </c>
      <c r="AE13" s="235">
        <f>IF(L14&gt;3,3,L14)</f>
        <v>0</v>
      </c>
      <c r="AF13" s="235">
        <v>0</v>
      </c>
      <c r="AG13" s="242" t="s">
        <v>21</v>
      </c>
      <c r="AH13" s="254"/>
      <c r="AI13" s="243" t="s">
        <v>77</v>
      </c>
      <c r="AJ13" s="242">
        <v>11</v>
      </c>
      <c r="AK13" s="254"/>
      <c r="AL13" s="244">
        <v>11</v>
      </c>
      <c r="AM13" s="244">
        <v>30</v>
      </c>
      <c r="AN13" s="255"/>
      <c r="AO13" s="254"/>
      <c r="AP13" s="254"/>
      <c r="AQ13" s="254"/>
      <c r="AR13" s="256"/>
      <c r="AS13" s="256"/>
      <c r="AT13" s="256"/>
      <c r="AU13" s="256"/>
      <c r="AV13" s="107" t="s">
        <v>52</v>
      </c>
      <c r="AW13" s="114"/>
      <c r="AX13" s="109">
        <f t="shared" si="5"/>
        <v>0</v>
      </c>
      <c r="AY13" s="110">
        <f t="shared" si="6"/>
        <v>0</v>
      </c>
      <c r="AZ13" s="111">
        <f t="shared" si="7"/>
        <v>0</v>
      </c>
      <c r="BA13" s="77"/>
      <c r="BB13" s="40"/>
      <c r="BC13" s="40"/>
      <c r="BD13" s="40"/>
      <c r="BE13" s="40"/>
    </row>
    <row r="14" spans="1:57" ht="15" customHeight="1" x14ac:dyDescent="0.25">
      <c r="A14" s="62"/>
      <c r="B14" s="61" t="s">
        <v>53</v>
      </c>
      <c r="C14" s="61"/>
      <c r="D14" s="91">
        <f>IF(F13=AI59,"",IF(OR(S4="",X4=""),"",IF((MONTH(F13)=MONTH(F13+1)),F13+1,"")))</f>
        <v>43793</v>
      </c>
      <c r="E14" s="61"/>
      <c r="F14" s="91">
        <f>IF(D14="","",D14+6)</f>
        <v>43799</v>
      </c>
      <c r="G14" s="61"/>
      <c r="H14" s="112"/>
      <c r="I14" s="84"/>
      <c r="J14" s="113"/>
      <c r="K14" s="85"/>
      <c r="L14" s="94">
        <f t="shared" si="0"/>
        <v>0</v>
      </c>
      <c r="M14" s="61"/>
      <c r="N14" s="95"/>
      <c r="O14" s="84"/>
      <c r="P14" s="96" t="str">
        <f t="shared" si="1"/>
        <v/>
      </c>
      <c r="Q14" s="97"/>
      <c r="R14" s="98"/>
      <c r="S14" s="99" t="str">
        <f t="shared" si="2"/>
        <v/>
      </c>
      <c r="T14" s="100"/>
      <c r="U14" s="101" t="str">
        <f>IF(P14="","",(IF(P10+P11+P12+P13+P14&lt;12,P14,12-U10-U11-U12-U13)))</f>
        <v/>
      </c>
      <c r="V14" s="102"/>
      <c r="W14" s="98"/>
      <c r="X14" s="103" t="str">
        <f t="shared" si="3"/>
        <v/>
      </c>
      <c r="Y14" s="104"/>
      <c r="Z14" s="105" t="str">
        <f t="shared" si="4"/>
        <v/>
      </c>
      <c r="AA14" s="106"/>
      <c r="AB14" s="70"/>
      <c r="AC14" s="61"/>
      <c r="AD14" s="369"/>
      <c r="AE14" s="235">
        <f>IF(L14&lt;3,0,L14-3)</f>
        <v>0</v>
      </c>
      <c r="AF14" s="238">
        <f>L15</f>
        <v>0</v>
      </c>
      <c r="AG14" s="242" t="s">
        <v>22</v>
      </c>
      <c r="AH14" s="254"/>
      <c r="AI14" s="243" t="s">
        <v>78</v>
      </c>
      <c r="AJ14" s="242">
        <v>10</v>
      </c>
      <c r="AK14" s="254"/>
      <c r="AL14" s="244">
        <v>12</v>
      </c>
      <c r="AM14" s="244">
        <v>31</v>
      </c>
      <c r="AN14" s="254"/>
      <c r="AO14" s="257"/>
      <c r="AP14" s="254"/>
      <c r="AQ14" s="254"/>
      <c r="AR14" s="256"/>
      <c r="AS14" s="256"/>
      <c r="AT14" s="256"/>
      <c r="AU14" s="256"/>
      <c r="AV14" s="107" t="s">
        <v>53</v>
      </c>
      <c r="AW14" s="114"/>
      <c r="AX14" s="109">
        <f t="shared" si="5"/>
        <v>0</v>
      </c>
      <c r="AY14" s="110">
        <f t="shared" si="6"/>
        <v>0</v>
      </c>
      <c r="AZ14" s="111">
        <f t="shared" si="7"/>
        <v>0</v>
      </c>
      <c r="BA14" s="77"/>
      <c r="BB14" s="40"/>
      <c r="BC14" s="40"/>
      <c r="BD14" s="40"/>
      <c r="BE14" s="40"/>
    </row>
    <row r="15" spans="1:57" ht="15" customHeight="1" thickBot="1" x14ac:dyDescent="0.3">
      <c r="A15" s="62"/>
      <c r="B15" s="61"/>
      <c r="C15" s="61"/>
      <c r="D15" s="115"/>
      <c r="E15" s="61"/>
      <c r="F15" s="115"/>
      <c r="G15" s="61"/>
      <c r="H15" s="116"/>
      <c r="I15" s="84"/>
      <c r="J15" s="117"/>
      <c r="K15" s="85"/>
      <c r="L15" s="118"/>
      <c r="M15" s="61"/>
      <c r="N15" s="95"/>
      <c r="O15" s="84"/>
      <c r="P15" s="97"/>
      <c r="Q15" s="97"/>
      <c r="R15" s="98"/>
      <c r="S15" s="119"/>
      <c r="T15" s="100"/>
      <c r="U15" s="104"/>
      <c r="V15" s="120"/>
      <c r="W15" s="98"/>
      <c r="X15" s="121"/>
      <c r="Y15" s="104"/>
      <c r="Z15" s="122"/>
      <c r="AA15" s="106"/>
      <c r="AB15" s="70"/>
      <c r="AC15" s="61"/>
      <c r="AD15" s="258"/>
      <c r="AE15" s="258"/>
      <c r="AF15" s="258"/>
      <c r="AG15" s="242"/>
      <c r="AH15" s="254"/>
      <c r="AI15" s="243" t="s">
        <v>79</v>
      </c>
      <c r="AJ15" s="242">
        <v>9</v>
      </c>
      <c r="AK15" s="257"/>
      <c r="AL15" s="254"/>
      <c r="AM15" s="257"/>
      <c r="AN15" s="244">
        <f>IF(OR(S3="",X3=""),0,WEEKDAY(DATE(X3,AK3,VLOOKUP(AK3,AL3:AM14,2))))</f>
        <v>0</v>
      </c>
      <c r="AO15" s="254"/>
      <c r="AP15" s="254"/>
      <c r="AQ15" s="254"/>
      <c r="AR15" s="256"/>
      <c r="AS15" s="256"/>
      <c r="AT15" s="256"/>
      <c r="AU15" s="256"/>
      <c r="AV15" s="107" t="s">
        <v>54</v>
      </c>
      <c r="AW15" s="123"/>
      <c r="AX15" s="124">
        <f t="shared" si="5"/>
        <v>0</v>
      </c>
      <c r="AY15" s="125">
        <f t="shared" si="6"/>
        <v>0</v>
      </c>
      <c r="AZ15" s="126">
        <f t="shared" si="7"/>
        <v>0</v>
      </c>
      <c r="BA15" s="77"/>
      <c r="BB15" s="40"/>
      <c r="BC15" s="40"/>
      <c r="BD15" s="40"/>
      <c r="BE15" s="40"/>
    </row>
    <row r="16" spans="1:57" ht="15" customHeight="1" x14ac:dyDescent="0.25">
      <c r="A16" s="62"/>
      <c r="B16" s="61"/>
      <c r="C16" s="61"/>
      <c r="D16" s="61"/>
      <c r="E16" s="61"/>
      <c r="F16" s="61"/>
      <c r="G16" s="61"/>
      <c r="H16" s="97"/>
      <c r="I16" s="84"/>
      <c r="J16" s="127" t="s">
        <v>110</v>
      </c>
      <c r="K16" s="84"/>
      <c r="L16" s="128">
        <f>IF(OR(S4="",X4=""),"",SUM(L10:L15))</f>
        <v>0</v>
      </c>
      <c r="M16" s="84"/>
      <c r="N16" s="129"/>
      <c r="O16" s="84"/>
      <c r="P16" s="96">
        <f>IF(OR(S4="",X4=""),"",SUM(P10:P15))</f>
        <v>0</v>
      </c>
      <c r="Q16" s="97"/>
      <c r="R16" s="98"/>
      <c r="S16" s="99" t="str">
        <f t="shared" si="2"/>
        <v/>
      </c>
      <c r="T16" s="100">
        <f>IF(OR(S5="",X5=""),"",SUM(T10:T15))</f>
        <v>0</v>
      </c>
      <c r="U16" s="101">
        <f>IF(OR(S5="",X5=""),"",SUM(U10:U15))</f>
        <v>0</v>
      </c>
      <c r="V16" s="102"/>
      <c r="W16" s="98"/>
      <c r="X16" s="103">
        <f>IF(P16="","",P16-U16)</f>
        <v>0</v>
      </c>
      <c r="Y16" s="104">
        <f>IF(OR(S5="",X5=""),"",SUM(Y10:Y15))</f>
        <v>0</v>
      </c>
      <c r="Z16" s="105">
        <f>IF(P16="","",U16+X16)</f>
        <v>0</v>
      </c>
      <c r="AA16" s="106"/>
      <c r="AB16" s="70"/>
      <c r="AC16" s="61"/>
      <c r="AD16" s="259">
        <f>6-COUNTBLANK(D9:D14)</f>
        <v>6</v>
      </c>
      <c r="AE16" s="258"/>
      <c r="AF16" s="258"/>
      <c r="AG16" s="254"/>
      <c r="AH16" s="254"/>
      <c r="AI16" s="254"/>
      <c r="AJ16" s="254"/>
      <c r="AK16" s="254"/>
      <c r="AL16" s="254"/>
      <c r="AM16" s="254"/>
      <c r="AN16" s="254"/>
      <c r="AO16" s="254"/>
      <c r="AP16" s="254"/>
      <c r="AQ16" s="254"/>
      <c r="AR16" s="256"/>
      <c r="AS16" s="256"/>
      <c r="AT16" s="256"/>
      <c r="AU16" s="256"/>
      <c r="AV16" s="131"/>
      <c r="AW16" s="77"/>
      <c r="AX16" s="77"/>
      <c r="AY16" s="77"/>
      <c r="AZ16" s="77"/>
      <c r="BA16" s="77"/>
      <c r="BB16" s="40"/>
      <c r="BC16" s="40"/>
      <c r="BD16" s="40"/>
      <c r="BE16" s="40"/>
    </row>
    <row r="17" spans="1:57" ht="14.45" customHeight="1" thickBot="1" x14ac:dyDescent="0.3">
      <c r="A17" s="132"/>
      <c r="B17" s="133"/>
      <c r="C17" s="133"/>
      <c r="D17" s="134" t="s">
        <v>56</v>
      </c>
      <c r="E17" s="133"/>
      <c r="F17" s="133"/>
      <c r="G17" s="133"/>
      <c r="H17" s="135"/>
      <c r="I17" s="135"/>
      <c r="J17" s="135"/>
      <c r="K17" s="135"/>
      <c r="L17" s="135"/>
      <c r="M17" s="135"/>
      <c r="N17" s="135"/>
      <c r="O17" s="135"/>
      <c r="P17" s="135"/>
      <c r="Q17" s="135"/>
      <c r="R17" s="136"/>
      <c r="S17" s="135"/>
      <c r="T17" s="137"/>
      <c r="U17" s="137"/>
      <c r="V17" s="138"/>
      <c r="W17" s="136"/>
      <c r="X17" s="135"/>
      <c r="Y17" s="137"/>
      <c r="Z17" s="135"/>
      <c r="AA17" s="139"/>
      <c r="AB17" s="140"/>
      <c r="AC17" s="61"/>
      <c r="AD17" s="141">
        <f>6-COUNTBLANK(D10:D15)</f>
        <v>5</v>
      </c>
      <c r="AE17" s="130"/>
      <c r="AF17" s="130"/>
      <c r="AG17" s="84"/>
      <c r="AH17" s="84"/>
      <c r="AI17" s="84"/>
      <c r="AJ17" s="84"/>
      <c r="AK17" s="84"/>
      <c r="AL17" s="84"/>
      <c r="AM17" s="84"/>
      <c r="AN17" s="84"/>
      <c r="AO17" s="84"/>
      <c r="AP17" s="84"/>
      <c r="AQ17" s="84"/>
      <c r="AR17" s="86"/>
      <c r="AS17" s="86"/>
      <c r="AT17" s="86"/>
      <c r="AU17" s="86"/>
      <c r="AV17" s="142"/>
      <c r="AW17" s="40"/>
      <c r="AX17" s="40"/>
      <c r="AY17" s="40"/>
      <c r="AZ17" s="40"/>
      <c r="BA17" s="40"/>
      <c r="BB17" s="40"/>
      <c r="BC17" s="40"/>
      <c r="BD17" s="40"/>
      <c r="BE17" s="40"/>
    </row>
    <row r="18" spans="1:57" ht="15" hidden="1" customHeight="1" thickBot="1" x14ac:dyDescent="0.3">
      <c r="A18" s="60"/>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5"/>
      <c r="AC18" s="84"/>
      <c r="AD18" s="130"/>
      <c r="AE18" s="130"/>
      <c r="AF18" s="130"/>
      <c r="AG18" s="84"/>
      <c r="AH18" s="84"/>
      <c r="AI18" s="84"/>
      <c r="AJ18" s="84"/>
      <c r="AK18" s="84"/>
      <c r="AL18" s="84"/>
      <c r="AM18" s="84"/>
      <c r="AN18" s="84"/>
      <c r="AO18" s="84"/>
      <c r="AP18" s="84"/>
      <c r="AQ18" s="84"/>
      <c r="AR18" s="143"/>
      <c r="AS18" s="143"/>
      <c r="AT18" s="86"/>
      <c r="AU18" s="86"/>
      <c r="AV18" s="144"/>
      <c r="AW18" s="40"/>
      <c r="AX18" s="40"/>
      <c r="AY18" s="40"/>
      <c r="AZ18" s="40"/>
      <c r="BA18" s="40"/>
      <c r="BB18" s="40"/>
      <c r="BC18" s="40"/>
      <c r="BD18" s="40"/>
      <c r="BE18" s="40"/>
    </row>
    <row r="19" spans="1:57" ht="75" hidden="1" customHeight="1" thickBot="1" x14ac:dyDescent="0.3">
      <c r="A19" s="62"/>
      <c r="B19" s="61"/>
      <c r="C19" s="61"/>
      <c r="D19" s="80"/>
      <c r="E19" s="80"/>
      <c r="F19" s="80"/>
      <c r="G19" s="61"/>
      <c r="H19" s="71"/>
      <c r="I19" s="84"/>
      <c r="J19" s="71"/>
      <c r="K19" s="71"/>
      <c r="L19" s="71"/>
      <c r="M19" s="376"/>
      <c r="N19" s="376"/>
      <c r="O19" s="376"/>
      <c r="P19" s="145"/>
      <c r="Q19" s="145"/>
      <c r="R19" s="84"/>
      <c r="S19" s="145"/>
      <c r="T19" s="145"/>
      <c r="U19" s="145"/>
      <c r="V19" s="145"/>
      <c r="W19" s="145"/>
      <c r="X19" s="61"/>
      <c r="Y19" s="61"/>
      <c r="Z19" s="61"/>
      <c r="AA19" s="61"/>
      <c r="AB19" s="70"/>
      <c r="AC19" s="84"/>
      <c r="AD19" s="130"/>
      <c r="AE19" s="130"/>
      <c r="AF19" s="130"/>
      <c r="AG19" s="84"/>
      <c r="AH19" s="84"/>
      <c r="AI19" s="84"/>
      <c r="AJ19" s="84"/>
      <c r="AK19" s="84"/>
      <c r="AL19" s="84"/>
      <c r="AM19" s="84"/>
      <c r="AN19" s="84"/>
      <c r="AO19" s="84"/>
      <c r="AP19" s="84"/>
      <c r="AQ19" s="84"/>
      <c r="AR19" s="143"/>
      <c r="AS19" s="143"/>
      <c r="AT19" s="143"/>
      <c r="AU19" s="143"/>
      <c r="AV19" s="142"/>
      <c r="AW19" s="40"/>
      <c r="AX19" s="40"/>
      <c r="AY19" s="40"/>
      <c r="AZ19" s="40"/>
      <c r="BA19" s="40"/>
      <c r="BB19" s="40"/>
      <c r="BC19" s="40"/>
      <c r="BD19" s="40"/>
      <c r="BE19" s="40"/>
    </row>
    <row r="20" spans="1:57" ht="15" hidden="1" customHeight="1" thickBot="1" x14ac:dyDescent="0.3">
      <c r="A20" s="62"/>
      <c r="B20" s="61"/>
      <c r="C20" s="61"/>
      <c r="D20" s="91"/>
      <c r="E20" s="61"/>
      <c r="F20" s="91"/>
      <c r="G20" s="61"/>
      <c r="H20" s="94"/>
      <c r="I20" s="84"/>
      <c r="J20" s="92"/>
      <c r="K20" s="84"/>
      <c r="L20" s="146"/>
      <c r="M20" s="84"/>
      <c r="N20" s="146"/>
      <c r="O20" s="85"/>
      <c r="P20" s="147"/>
      <c r="Q20" s="148"/>
      <c r="R20" s="84"/>
      <c r="S20" s="149"/>
      <c r="T20" s="148"/>
      <c r="U20" s="150"/>
      <c r="V20" s="148"/>
      <c r="W20" s="148"/>
      <c r="X20" s="61"/>
      <c r="Y20" s="84"/>
      <c r="Z20" s="84"/>
      <c r="AA20" s="84"/>
      <c r="AB20" s="151"/>
      <c r="AC20" s="84"/>
      <c r="AD20" s="130"/>
      <c r="AE20" s="130"/>
      <c r="AF20" s="130"/>
      <c r="AG20" s="84"/>
      <c r="AH20" s="84"/>
      <c r="AI20" s="84"/>
      <c r="AJ20" s="84"/>
      <c r="AK20" s="84"/>
      <c r="AL20" s="84"/>
      <c r="AM20" s="84"/>
      <c r="AN20" s="84"/>
      <c r="AO20" s="84"/>
      <c r="AP20" s="84"/>
      <c r="AQ20" s="84"/>
      <c r="AR20" s="143"/>
      <c r="AS20" s="143"/>
      <c r="AT20" s="143"/>
      <c r="AU20" s="143"/>
      <c r="AV20" s="142"/>
      <c r="AW20" s="40"/>
      <c r="AX20" s="40"/>
      <c r="AY20" s="40"/>
      <c r="AZ20" s="40"/>
      <c r="BA20" s="40"/>
      <c r="BB20" s="40"/>
      <c r="BC20" s="40"/>
      <c r="BD20" s="40"/>
      <c r="BE20" s="40"/>
    </row>
    <row r="21" spans="1:57" ht="15" hidden="1" customHeight="1" thickBot="1" x14ac:dyDescent="0.3">
      <c r="A21" s="62"/>
      <c r="B21" s="61"/>
      <c r="C21" s="61"/>
      <c r="D21" s="91"/>
      <c r="E21" s="61"/>
      <c r="F21" s="91"/>
      <c r="G21" s="61"/>
      <c r="H21" s="94"/>
      <c r="I21" s="84"/>
      <c r="J21" s="92"/>
      <c r="K21" s="84"/>
      <c r="L21" s="152"/>
      <c r="M21" s="84"/>
      <c r="N21" s="146"/>
      <c r="O21" s="85"/>
      <c r="P21" s="153"/>
      <c r="Q21" s="148"/>
      <c r="R21" s="84"/>
      <c r="S21" s="154"/>
      <c r="T21" s="148"/>
      <c r="U21" s="129"/>
      <c r="V21" s="148"/>
      <c r="W21" s="148"/>
      <c r="X21" s="61"/>
      <c r="Y21" s="84"/>
      <c r="Z21" s="84"/>
      <c r="AA21" s="84"/>
      <c r="AB21" s="151"/>
      <c r="AC21" s="84"/>
      <c r="AD21" s="130"/>
      <c r="AE21" s="130"/>
      <c r="AF21" s="130"/>
      <c r="AG21" s="84"/>
      <c r="AH21" s="84"/>
      <c r="AI21" s="84"/>
      <c r="AJ21" s="84"/>
      <c r="AK21" s="84"/>
      <c r="AL21" s="84"/>
      <c r="AM21" s="84"/>
      <c r="AN21" s="84"/>
      <c r="AO21" s="84"/>
      <c r="AP21" s="84"/>
      <c r="AQ21" s="84"/>
      <c r="AR21" s="143"/>
      <c r="AS21" s="143"/>
      <c r="AT21" s="143"/>
      <c r="AU21" s="143"/>
      <c r="AV21" s="142"/>
      <c r="AW21" s="40"/>
      <c r="AX21" s="40"/>
      <c r="AY21" s="40"/>
      <c r="AZ21" s="40"/>
      <c r="BA21" s="40"/>
      <c r="BB21" s="40"/>
      <c r="BC21" s="40"/>
      <c r="BD21" s="40"/>
      <c r="BE21" s="40"/>
    </row>
    <row r="22" spans="1:57" ht="15" hidden="1" customHeight="1" thickBot="1" x14ac:dyDescent="0.3">
      <c r="A22" s="62"/>
      <c r="B22" s="61"/>
      <c r="C22" s="61"/>
      <c r="D22" s="91"/>
      <c r="E22" s="61"/>
      <c r="F22" s="91"/>
      <c r="G22" s="61"/>
      <c r="H22" s="94"/>
      <c r="I22" s="84"/>
      <c r="J22" s="92"/>
      <c r="K22" s="84"/>
      <c r="L22" s="152"/>
      <c r="M22" s="84"/>
      <c r="N22" s="146"/>
      <c r="O22" s="85"/>
      <c r="P22" s="153"/>
      <c r="Q22" s="148"/>
      <c r="R22" s="84"/>
      <c r="S22" s="154"/>
      <c r="T22" s="148"/>
      <c r="U22" s="129"/>
      <c r="V22" s="148"/>
      <c r="W22" s="148"/>
      <c r="X22" s="61"/>
      <c r="Y22" s="84"/>
      <c r="Z22" s="84"/>
      <c r="AA22" s="84"/>
      <c r="AB22" s="151"/>
      <c r="AC22" s="84"/>
      <c r="AD22" s="130"/>
      <c r="AE22" s="130"/>
      <c r="AF22" s="130"/>
      <c r="AG22" s="84"/>
      <c r="AH22" s="84"/>
      <c r="AI22" s="84"/>
      <c r="AJ22" s="84"/>
      <c r="AK22" s="84"/>
      <c r="AL22" s="84"/>
      <c r="AM22" s="84"/>
      <c r="AN22" s="84"/>
      <c r="AO22" s="84"/>
      <c r="AP22" s="84"/>
      <c r="AQ22" s="84"/>
      <c r="AR22" s="143"/>
      <c r="AS22" s="143"/>
      <c r="AT22" s="143"/>
      <c r="AU22" s="143"/>
      <c r="AV22" s="142"/>
      <c r="AW22" s="40"/>
      <c r="AX22" s="40"/>
      <c r="AY22" s="40"/>
      <c r="AZ22" s="40"/>
      <c r="BA22" s="40"/>
      <c r="BB22" s="40"/>
      <c r="BC22" s="40"/>
      <c r="BD22" s="40"/>
      <c r="BE22" s="40"/>
    </row>
    <row r="23" spans="1:57" ht="15" hidden="1" customHeight="1" thickBot="1" x14ac:dyDescent="0.3">
      <c r="A23" s="62"/>
      <c r="B23" s="61"/>
      <c r="C23" s="61"/>
      <c r="D23" s="91"/>
      <c r="E23" s="61"/>
      <c r="F23" s="91"/>
      <c r="G23" s="61"/>
      <c r="H23" s="94"/>
      <c r="I23" s="84"/>
      <c r="J23" s="92"/>
      <c r="K23" s="84"/>
      <c r="L23" s="152"/>
      <c r="M23" s="84"/>
      <c r="N23" s="146"/>
      <c r="O23" s="85"/>
      <c r="P23" s="153"/>
      <c r="Q23" s="148"/>
      <c r="R23" s="84"/>
      <c r="S23" s="154"/>
      <c r="T23" s="148"/>
      <c r="U23" s="129"/>
      <c r="V23" s="148"/>
      <c r="W23" s="148"/>
      <c r="X23" s="61"/>
      <c r="Y23" s="84"/>
      <c r="Z23" s="84"/>
      <c r="AA23" s="84"/>
      <c r="AB23" s="151"/>
      <c r="AC23" s="84"/>
      <c r="AD23" s="130"/>
      <c r="AE23" s="130"/>
      <c r="AF23" s="130"/>
      <c r="AG23" s="84"/>
      <c r="AH23" s="84"/>
      <c r="AI23" s="84"/>
      <c r="AJ23" s="84"/>
      <c r="AK23" s="84"/>
      <c r="AL23" s="84"/>
      <c r="AM23" s="84"/>
      <c r="AN23" s="84"/>
      <c r="AO23" s="84"/>
      <c r="AP23" s="84"/>
      <c r="AQ23" s="84"/>
      <c r="AR23" s="143"/>
      <c r="AS23" s="143"/>
      <c r="AT23" s="143"/>
      <c r="AU23" s="143"/>
      <c r="AV23" s="142"/>
      <c r="AW23" s="40"/>
      <c r="AX23" s="40"/>
      <c r="AY23" s="40"/>
      <c r="AZ23" s="40"/>
      <c r="BA23" s="40"/>
      <c r="BB23" s="40"/>
      <c r="BC23" s="40"/>
      <c r="BD23" s="40"/>
      <c r="BE23" s="40"/>
    </row>
    <row r="24" spans="1:57" ht="15" hidden="1" customHeight="1" thickBot="1" x14ac:dyDescent="0.3">
      <c r="A24" s="62"/>
      <c r="B24" s="61"/>
      <c r="C24" s="61"/>
      <c r="D24" s="91"/>
      <c r="E24" s="61"/>
      <c r="F24" s="91"/>
      <c r="G24" s="61"/>
      <c r="H24" s="94"/>
      <c r="I24" s="84"/>
      <c r="J24" s="92"/>
      <c r="K24" s="84"/>
      <c r="L24" s="152"/>
      <c r="M24" s="84"/>
      <c r="N24" s="146"/>
      <c r="O24" s="85"/>
      <c r="P24" s="153"/>
      <c r="Q24" s="148"/>
      <c r="R24" s="84"/>
      <c r="S24" s="155"/>
      <c r="T24" s="148"/>
      <c r="U24" s="150"/>
      <c r="V24" s="148"/>
      <c r="W24" s="148"/>
      <c r="X24" s="61"/>
      <c r="Y24" s="84"/>
      <c r="Z24" s="84"/>
      <c r="AA24" s="84"/>
      <c r="AB24" s="151"/>
      <c r="AC24" s="84"/>
      <c r="AD24" s="130"/>
      <c r="AE24" s="130"/>
      <c r="AF24" s="130"/>
      <c r="AG24" s="84"/>
      <c r="AH24" s="84"/>
      <c r="AI24" s="84"/>
      <c r="AJ24" s="84"/>
      <c r="AK24" s="84"/>
      <c r="AL24" s="84"/>
      <c r="AM24" s="84"/>
      <c r="AN24" s="84"/>
      <c r="AO24" s="84"/>
      <c r="AP24" s="84"/>
      <c r="AQ24" s="84"/>
      <c r="AR24" s="143"/>
      <c r="AS24" s="143"/>
      <c r="AT24" s="143"/>
      <c r="AU24" s="143"/>
      <c r="AV24" s="142"/>
      <c r="AW24" s="40"/>
      <c r="AX24" s="40"/>
      <c r="AY24" s="40"/>
      <c r="AZ24" s="40"/>
      <c r="BA24" s="40"/>
      <c r="BB24" s="40"/>
      <c r="BC24" s="40"/>
      <c r="BD24" s="40"/>
      <c r="BE24" s="40"/>
    </row>
    <row r="25" spans="1:57" ht="15" hidden="1" customHeight="1" thickBot="1" x14ac:dyDescent="0.3">
      <c r="A25" s="62"/>
      <c r="B25" s="61"/>
      <c r="C25" s="61"/>
      <c r="D25" s="156"/>
      <c r="E25" s="61"/>
      <c r="F25" s="156"/>
      <c r="G25" s="61"/>
      <c r="H25" s="94"/>
      <c r="I25" s="84"/>
      <c r="J25" s="157"/>
      <c r="K25" s="84"/>
      <c r="L25" s="152"/>
      <c r="M25" s="84"/>
      <c r="N25" s="146"/>
      <c r="O25" s="85"/>
      <c r="P25" s="153"/>
      <c r="Q25" s="148"/>
      <c r="R25" s="84"/>
      <c r="S25" s="155"/>
      <c r="T25" s="148"/>
      <c r="U25" s="150"/>
      <c r="V25" s="148"/>
      <c r="W25" s="148"/>
      <c r="X25" s="61"/>
      <c r="Y25" s="84"/>
      <c r="Z25" s="84"/>
      <c r="AA25" s="84"/>
      <c r="AB25" s="151"/>
      <c r="AC25" s="84"/>
      <c r="AD25" s="130"/>
      <c r="AE25" s="130"/>
      <c r="AF25" s="130"/>
      <c r="AG25" s="84"/>
      <c r="AH25" s="84"/>
      <c r="AI25" s="84"/>
      <c r="AJ25" s="84"/>
      <c r="AK25" s="84"/>
      <c r="AL25" s="84"/>
      <c r="AM25" s="84"/>
      <c r="AN25" s="84"/>
      <c r="AO25" s="84"/>
      <c r="AP25" s="84"/>
      <c r="AQ25" s="84"/>
      <c r="AR25" s="143"/>
      <c r="AS25" s="143"/>
      <c r="AT25" s="143"/>
      <c r="AU25" s="143"/>
      <c r="AV25" s="142"/>
      <c r="AW25" s="40"/>
      <c r="AX25" s="40"/>
      <c r="AY25" s="40"/>
      <c r="AZ25" s="40"/>
      <c r="BA25" s="40"/>
      <c r="BB25" s="40"/>
      <c r="BC25" s="40"/>
      <c r="BD25" s="40"/>
      <c r="BE25" s="40"/>
    </row>
    <row r="26" spans="1:57" ht="15" hidden="1" customHeight="1" thickBot="1" x14ac:dyDescent="0.3">
      <c r="A26" s="62"/>
      <c r="B26" s="61"/>
      <c r="C26" s="61"/>
      <c r="D26" s="61"/>
      <c r="E26" s="61"/>
      <c r="F26" s="61"/>
      <c r="G26" s="61"/>
      <c r="H26" s="127"/>
      <c r="I26" s="84"/>
      <c r="J26" s="128"/>
      <c r="K26" s="158"/>
      <c r="L26" s="128"/>
      <c r="M26" s="158"/>
      <c r="N26" s="128"/>
      <c r="O26" s="84"/>
      <c r="P26" s="147"/>
      <c r="Q26" s="148"/>
      <c r="R26" s="84"/>
      <c r="S26" s="147"/>
      <c r="T26" s="148"/>
      <c r="U26" s="148"/>
      <c r="V26" s="148"/>
      <c r="W26" s="148"/>
      <c r="X26" s="61"/>
      <c r="Y26" s="84"/>
      <c r="Z26" s="84"/>
      <c r="AA26" s="84"/>
      <c r="AB26" s="159"/>
      <c r="AC26" s="84"/>
      <c r="AD26" s="130"/>
      <c r="AE26" s="130"/>
      <c r="AF26" s="130"/>
      <c r="AG26" s="84"/>
      <c r="AH26" s="84"/>
      <c r="AI26" s="84"/>
      <c r="AJ26" s="84"/>
      <c r="AK26" s="84"/>
      <c r="AL26" s="84"/>
      <c r="AM26" s="84"/>
      <c r="AN26" s="84"/>
      <c r="AO26" s="84"/>
      <c r="AP26" s="84"/>
      <c r="AQ26" s="84"/>
      <c r="AR26" s="143"/>
      <c r="AS26" s="143"/>
      <c r="AT26" s="143"/>
      <c r="AU26" s="143"/>
      <c r="AV26" s="142"/>
      <c r="AW26" s="40"/>
      <c r="AX26" s="40"/>
      <c r="AY26" s="40"/>
      <c r="AZ26" s="40"/>
      <c r="BA26" s="40"/>
      <c r="BB26" s="40"/>
      <c r="BC26" s="40"/>
      <c r="BD26" s="40"/>
      <c r="BE26" s="40"/>
    </row>
    <row r="27" spans="1:57" ht="15.6" hidden="1" customHeight="1" thickBot="1" x14ac:dyDescent="0.3">
      <c r="A27" s="132"/>
      <c r="B27" s="133"/>
      <c r="C27" s="133"/>
      <c r="D27" s="134"/>
      <c r="E27" s="133"/>
      <c r="F27" s="133"/>
      <c r="G27" s="133"/>
      <c r="H27" s="135"/>
      <c r="I27" s="135"/>
      <c r="J27" s="135"/>
      <c r="K27" s="135"/>
      <c r="L27" s="135"/>
      <c r="M27" s="135"/>
      <c r="N27" s="135"/>
      <c r="O27" s="135"/>
      <c r="P27" s="135"/>
      <c r="Q27" s="135"/>
      <c r="R27" s="135"/>
      <c r="S27" s="135"/>
      <c r="T27" s="135"/>
      <c r="U27" s="135"/>
      <c r="V27" s="135"/>
      <c r="W27" s="135"/>
      <c r="X27" s="135"/>
      <c r="Y27" s="135"/>
      <c r="Z27" s="135"/>
      <c r="AA27" s="135"/>
      <c r="AB27" s="160"/>
      <c r="AC27" s="84"/>
      <c r="AD27" s="130"/>
      <c r="AE27" s="130"/>
      <c r="AF27" s="130"/>
      <c r="AG27" s="84"/>
      <c r="AH27" s="84"/>
      <c r="AI27" s="84"/>
      <c r="AJ27" s="84"/>
      <c r="AK27" s="84"/>
      <c r="AL27" s="84"/>
      <c r="AM27" s="84"/>
      <c r="AN27" s="84"/>
      <c r="AO27" s="84"/>
      <c r="AP27" s="84"/>
      <c r="AQ27" s="84"/>
      <c r="AR27" s="143"/>
      <c r="AS27" s="143"/>
      <c r="AT27" s="143"/>
      <c r="AU27" s="143"/>
      <c r="AV27" s="142"/>
      <c r="AW27" s="40"/>
      <c r="AX27" s="40"/>
      <c r="AY27" s="40"/>
      <c r="AZ27" s="40"/>
      <c r="BA27" s="40"/>
      <c r="BB27" s="40"/>
      <c r="BC27" s="40"/>
      <c r="BD27" s="40"/>
      <c r="BE27" s="40"/>
    </row>
    <row r="28" spans="1:57" ht="15" customHeight="1" x14ac:dyDescent="0.25">
      <c r="A28" s="60"/>
      <c r="B28" s="161"/>
      <c r="C28" s="161"/>
      <c r="D28" s="161"/>
      <c r="E28" s="161"/>
      <c r="F28" s="161"/>
      <c r="G28" s="161"/>
      <c r="H28" s="372" t="s">
        <v>57</v>
      </c>
      <c r="I28" s="372"/>
      <c r="J28" s="372"/>
      <c r="K28" s="372"/>
      <c r="L28" s="372"/>
      <c r="M28" s="372"/>
      <c r="N28" s="372"/>
      <c r="O28" s="372"/>
      <c r="P28" s="372"/>
      <c r="Q28" s="372"/>
      <c r="R28" s="161"/>
      <c r="S28" s="373" t="s">
        <v>111</v>
      </c>
      <c r="T28" s="373"/>
      <c r="U28" s="373"/>
      <c r="V28" s="373"/>
      <c r="W28" s="373"/>
      <c r="X28" s="373"/>
      <c r="Y28" s="373"/>
      <c r="Z28" s="373"/>
      <c r="AA28" s="373"/>
      <c r="AB28" s="162"/>
      <c r="AC28" s="84"/>
      <c r="AD28" s="130"/>
      <c r="AE28" s="130"/>
      <c r="AF28" s="130"/>
      <c r="AG28" s="84"/>
      <c r="AH28" s="84"/>
      <c r="AI28" s="84"/>
      <c r="AJ28" s="84"/>
      <c r="AK28" s="84"/>
      <c r="AL28" s="84"/>
      <c r="AM28" s="84"/>
      <c r="AN28" s="84"/>
      <c r="AO28" s="84"/>
      <c r="AP28" s="84"/>
      <c r="AQ28" s="84"/>
      <c r="AR28" s="143"/>
      <c r="AS28" s="143"/>
      <c r="AT28" s="143"/>
      <c r="AU28" s="143"/>
      <c r="AV28" s="142"/>
      <c r="AW28" s="40"/>
      <c r="AX28" s="40"/>
      <c r="AY28" s="40"/>
      <c r="AZ28" s="40"/>
      <c r="BA28" s="40"/>
      <c r="BB28" s="40"/>
      <c r="BC28" s="40"/>
      <c r="BD28" s="40"/>
      <c r="BE28" s="40"/>
    </row>
    <row r="29" spans="1:57" ht="105" customHeight="1" x14ac:dyDescent="0.25">
      <c r="A29" s="62"/>
      <c r="B29" s="61"/>
      <c r="C29" s="61"/>
      <c r="D29" s="80" t="s">
        <v>41</v>
      </c>
      <c r="E29" s="80"/>
      <c r="F29" s="80" t="s">
        <v>42</v>
      </c>
      <c r="G29" s="61"/>
      <c r="H29" s="163" t="s">
        <v>58</v>
      </c>
      <c r="I29" s="164"/>
      <c r="J29" s="165" t="s">
        <v>112</v>
      </c>
      <c r="K29" s="166"/>
      <c r="L29" s="167"/>
      <c r="M29" s="167"/>
      <c r="N29" s="164" t="s">
        <v>58</v>
      </c>
      <c r="O29" s="164"/>
      <c r="P29" s="165" t="s">
        <v>113</v>
      </c>
      <c r="Q29" s="168"/>
      <c r="R29" s="71"/>
      <c r="S29" s="169" t="s">
        <v>41</v>
      </c>
      <c r="T29" s="170"/>
      <c r="U29" s="170" t="s">
        <v>42</v>
      </c>
      <c r="V29" s="171"/>
      <c r="W29" s="172"/>
      <c r="X29" s="173" t="s">
        <v>114</v>
      </c>
      <c r="Y29" s="83"/>
      <c r="Z29" s="171"/>
      <c r="AA29" s="174"/>
      <c r="AB29" s="70"/>
      <c r="AC29" s="84"/>
      <c r="AD29" s="130"/>
      <c r="AE29" s="130"/>
      <c r="AF29" s="130"/>
      <c r="AG29" s="84"/>
      <c r="AH29" s="84"/>
      <c r="AI29" s="84"/>
      <c r="AJ29" s="84"/>
      <c r="AK29" s="84"/>
      <c r="AL29" s="84"/>
      <c r="AM29" s="84"/>
      <c r="AN29" s="84"/>
      <c r="AO29" s="84"/>
      <c r="AP29" s="84"/>
      <c r="AQ29" s="175"/>
      <c r="AR29" s="175"/>
      <c r="AS29" s="175"/>
      <c r="AT29" s="175"/>
      <c r="AU29" s="143"/>
      <c r="AV29" s="142"/>
      <c r="BA29" s="40"/>
      <c r="BB29" s="40"/>
      <c r="BC29" s="40"/>
      <c r="BD29" s="40"/>
      <c r="BE29" s="40"/>
    </row>
    <row r="30" spans="1:57" ht="15" customHeight="1" x14ac:dyDescent="0.25">
      <c r="A30" s="62"/>
      <c r="B30" s="61" t="s">
        <v>47</v>
      </c>
      <c r="C30" s="61"/>
      <c r="D30" s="91">
        <f>D10</f>
        <v>43765</v>
      </c>
      <c r="E30" s="61"/>
      <c r="F30" s="91">
        <f t="shared" ref="F30:F35" si="8">F10</f>
        <v>43771</v>
      </c>
      <c r="G30" s="61"/>
      <c r="H30" s="176"/>
      <c r="I30" s="177"/>
      <c r="J30" s="178"/>
      <c r="K30" s="177"/>
      <c r="L30" s="179"/>
      <c r="M30" s="118"/>
      <c r="N30" s="180"/>
      <c r="O30" s="181"/>
      <c r="P30" s="178"/>
      <c r="Q30" s="182"/>
      <c r="R30" s="179"/>
      <c r="S30" s="183">
        <f>D10</f>
        <v>43765</v>
      </c>
      <c r="T30" s="61"/>
      <c r="U30" s="91">
        <f>F10</f>
        <v>43771</v>
      </c>
      <c r="V30" s="84"/>
      <c r="W30" s="184"/>
      <c r="X30" s="94">
        <f>IF(D10="","",AZ10)</f>
        <v>0</v>
      </c>
      <c r="Y30" s="61"/>
      <c r="Z30" s="61" t="s">
        <v>47</v>
      </c>
      <c r="AA30" s="185"/>
      <c r="AB30" s="70"/>
      <c r="AC30" s="84"/>
      <c r="AD30" s="130"/>
      <c r="AE30" s="130"/>
      <c r="AF30" s="130"/>
      <c r="AG30" s="84"/>
      <c r="AH30" s="84"/>
      <c r="AI30" s="84"/>
      <c r="AJ30" s="84"/>
      <c r="AK30" s="84"/>
      <c r="AL30" s="84"/>
      <c r="AM30" s="84"/>
      <c r="AN30" s="84"/>
      <c r="AO30" s="84"/>
      <c r="AP30" s="84"/>
      <c r="AQ30" s="84"/>
      <c r="AR30" s="143"/>
      <c r="AS30" s="143"/>
      <c r="AT30" s="143"/>
      <c r="AU30" s="143"/>
      <c r="AV30" s="142"/>
      <c r="AW30" s="40"/>
      <c r="AX30" s="40"/>
      <c r="AY30" s="40"/>
      <c r="AZ30" s="40"/>
      <c r="BA30" s="40"/>
      <c r="BB30" s="40"/>
      <c r="BC30" s="40"/>
      <c r="BD30" s="40"/>
      <c r="BE30" s="40"/>
    </row>
    <row r="31" spans="1:57" ht="15" customHeight="1" x14ac:dyDescent="0.25">
      <c r="A31" s="62"/>
      <c r="B31" s="61" t="s">
        <v>49</v>
      </c>
      <c r="C31" s="61"/>
      <c r="D31" s="91">
        <f>D11</f>
        <v>43772</v>
      </c>
      <c r="E31" s="61"/>
      <c r="F31" s="91">
        <f t="shared" si="8"/>
        <v>43778</v>
      </c>
      <c r="G31" s="61"/>
      <c r="H31" s="176"/>
      <c r="I31" s="177"/>
      <c r="J31" s="186"/>
      <c r="K31" s="177"/>
      <c r="L31" s="179"/>
      <c r="M31" s="118"/>
      <c r="N31" s="180"/>
      <c r="O31" s="187"/>
      <c r="P31" s="186"/>
      <c r="Q31" s="182"/>
      <c r="R31" s="179"/>
      <c r="S31" s="183">
        <f t="shared" ref="S31:S34" si="9">D11</f>
        <v>43772</v>
      </c>
      <c r="T31" s="61"/>
      <c r="U31" s="91">
        <f t="shared" ref="U31:U34" si="10">F11</f>
        <v>43778</v>
      </c>
      <c r="V31" s="84"/>
      <c r="W31" s="184"/>
      <c r="X31" s="94">
        <f t="shared" ref="X31:X35" si="11">IF(D11="","",AZ11)</f>
        <v>0</v>
      </c>
      <c r="Y31" s="61"/>
      <c r="Z31" s="61" t="s">
        <v>49</v>
      </c>
      <c r="AA31" s="185"/>
      <c r="AB31" s="70"/>
      <c r="AC31" s="84"/>
      <c r="AD31" s="130"/>
      <c r="AE31" s="130"/>
      <c r="AF31" s="130"/>
      <c r="AG31" s="84"/>
      <c r="AH31" s="84"/>
      <c r="AI31" s="84"/>
      <c r="AJ31" s="84"/>
      <c r="AK31" s="84"/>
      <c r="AL31" s="84"/>
      <c r="AM31" s="84"/>
      <c r="AN31" s="84"/>
      <c r="AO31" s="84"/>
      <c r="AP31" s="84"/>
      <c r="AQ31" s="84"/>
      <c r="AR31" s="143"/>
      <c r="AS31" s="143"/>
      <c r="AT31" s="143"/>
      <c r="AU31" s="143"/>
      <c r="AV31" s="324"/>
      <c r="AW31" s="40"/>
      <c r="AX31" s="40"/>
      <c r="AY31" s="40"/>
      <c r="AZ31" s="40"/>
      <c r="BA31" s="40"/>
      <c r="BB31" s="40"/>
      <c r="BC31" s="40"/>
      <c r="BD31" s="40"/>
      <c r="BE31" s="40"/>
    </row>
    <row r="32" spans="1:57" ht="15" customHeight="1" x14ac:dyDescent="0.25">
      <c r="A32" s="62"/>
      <c r="B32" s="61" t="s">
        <v>51</v>
      </c>
      <c r="C32" s="61"/>
      <c r="D32" s="91">
        <f>D12</f>
        <v>43779</v>
      </c>
      <c r="E32" s="61"/>
      <c r="F32" s="91">
        <f t="shared" si="8"/>
        <v>43785</v>
      </c>
      <c r="G32" s="61"/>
      <c r="H32" s="176"/>
      <c r="I32" s="177"/>
      <c r="J32" s="186"/>
      <c r="K32" s="177"/>
      <c r="L32" s="179"/>
      <c r="M32" s="118"/>
      <c r="N32" s="180"/>
      <c r="O32" s="187"/>
      <c r="P32" s="186"/>
      <c r="Q32" s="182"/>
      <c r="R32" s="179"/>
      <c r="S32" s="183">
        <f t="shared" si="9"/>
        <v>43779</v>
      </c>
      <c r="T32" s="61"/>
      <c r="U32" s="91">
        <f t="shared" si="10"/>
        <v>43785</v>
      </c>
      <c r="V32" s="84"/>
      <c r="W32" s="184"/>
      <c r="X32" s="94">
        <f t="shared" si="11"/>
        <v>0</v>
      </c>
      <c r="Y32" s="61"/>
      <c r="Z32" s="61" t="s">
        <v>51</v>
      </c>
      <c r="AA32" s="185"/>
      <c r="AB32" s="70"/>
      <c r="AC32" s="84"/>
      <c r="AD32" s="130"/>
      <c r="AE32" s="130"/>
      <c r="AF32" s="130"/>
      <c r="AG32" s="84"/>
      <c r="AH32" s="84"/>
      <c r="AI32" s="84"/>
      <c r="AJ32" s="84"/>
      <c r="AK32" s="84"/>
      <c r="AL32" s="84"/>
      <c r="AM32" s="84"/>
      <c r="AN32" s="84"/>
      <c r="AO32" s="84"/>
      <c r="AP32" s="84"/>
      <c r="AQ32" s="84"/>
      <c r="AR32" s="143"/>
      <c r="AS32" s="143"/>
      <c r="AT32" s="143"/>
      <c r="AU32" s="143"/>
      <c r="AV32" s="142"/>
      <c r="AW32" s="40"/>
      <c r="AX32" s="40"/>
      <c r="AY32" s="40"/>
      <c r="AZ32" s="40"/>
      <c r="BA32" s="40"/>
      <c r="BB32" s="40"/>
      <c r="BC32" s="40"/>
      <c r="BD32" s="40"/>
      <c r="BE32" s="40"/>
    </row>
    <row r="33" spans="1:62" ht="15" customHeight="1" x14ac:dyDescent="0.25">
      <c r="A33" s="62"/>
      <c r="B33" s="61" t="s">
        <v>52</v>
      </c>
      <c r="C33" s="61"/>
      <c r="D33" s="91">
        <f>D13</f>
        <v>43786</v>
      </c>
      <c r="E33" s="61"/>
      <c r="F33" s="91">
        <f t="shared" si="8"/>
        <v>43792</v>
      </c>
      <c r="G33" s="61"/>
      <c r="H33" s="176"/>
      <c r="I33" s="177"/>
      <c r="J33" s="186"/>
      <c r="K33" s="177"/>
      <c r="L33" s="179"/>
      <c r="M33" s="118"/>
      <c r="N33" s="180"/>
      <c r="O33" s="187"/>
      <c r="P33" s="186"/>
      <c r="Q33" s="182"/>
      <c r="R33" s="179"/>
      <c r="S33" s="183">
        <f t="shared" si="9"/>
        <v>43786</v>
      </c>
      <c r="T33" s="61"/>
      <c r="U33" s="91">
        <f t="shared" si="10"/>
        <v>43792</v>
      </c>
      <c r="V33" s="84"/>
      <c r="W33" s="184"/>
      <c r="X33" s="94">
        <f t="shared" si="11"/>
        <v>0</v>
      </c>
      <c r="Y33" s="61"/>
      <c r="Z33" s="61" t="s">
        <v>52</v>
      </c>
      <c r="AA33" s="185"/>
      <c r="AB33" s="70"/>
      <c r="AC33" s="84"/>
      <c r="AD33" s="130"/>
      <c r="AE33" s="130"/>
      <c r="AF33" s="130"/>
      <c r="AG33" s="84"/>
      <c r="AH33" s="84"/>
      <c r="AI33" s="84"/>
      <c r="AJ33" s="84"/>
      <c r="AK33" s="84"/>
      <c r="AL33" s="84"/>
      <c r="AM33" s="84"/>
      <c r="AN33" s="84"/>
      <c r="AO33" s="84"/>
      <c r="AP33" s="84"/>
      <c r="AQ33" s="84"/>
      <c r="AR33" s="143"/>
      <c r="AS33" s="143"/>
      <c r="AT33" s="143"/>
      <c r="AU33" s="143"/>
      <c r="AV33" s="142"/>
      <c r="AW33" s="40"/>
      <c r="AX33" s="40"/>
      <c r="AY33" s="40"/>
      <c r="AZ33" s="40"/>
      <c r="BA33" s="40"/>
      <c r="BB33" s="40"/>
      <c r="BC33" s="40"/>
      <c r="BD33" s="40"/>
      <c r="BE33" s="40"/>
    </row>
    <row r="34" spans="1:62" ht="15" customHeight="1" x14ac:dyDescent="0.25">
      <c r="A34" s="62"/>
      <c r="B34" s="61" t="s">
        <v>53</v>
      </c>
      <c r="C34" s="61"/>
      <c r="D34" s="91">
        <f>D14</f>
        <v>43793</v>
      </c>
      <c r="E34" s="61"/>
      <c r="F34" s="91">
        <f t="shared" si="8"/>
        <v>43799</v>
      </c>
      <c r="G34" s="61"/>
      <c r="H34" s="176"/>
      <c r="I34" s="177"/>
      <c r="J34" s="186"/>
      <c r="K34" s="177"/>
      <c r="L34" s="179"/>
      <c r="M34" s="118"/>
      <c r="N34" s="180"/>
      <c r="O34" s="187"/>
      <c r="P34" s="186"/>
      <c r="Q34" s="182"/>
      <c r="R34" s="179"/>
      <c r="S34" s="183">
        <f t="shared" si="9"/>
        <v>43793</v>
      </c>
      <c r="T34" s="61"/>
      <c r="U34" s="91">
        <f t="shared" si="10"/>
        <v>43799</v>
      </c>
      <c r="V34" s="84"/>
      <c r="W34" s="184"/>
      <c r="X34" s="94">
        <f t="shared" si="11"/>
        <v>0</v>
      </c>
      <c r="Y34" s="61"/>
      <c r="Z34" s="61" t="s">
        <v>53</v>
      </c>
      <c r="AA34" s="185"/>
      <c r="AB34" s="70"/>
      <c r="AC34" s="84"/>
      <c r="AD34" s="130"/>
      <c r="AE34" s="130"/>
      <c r="AF34" s="130"/>
      <c r="AG34" s="84"/>
      <c r="AH34" s="84"/>
      <c r="AI34" s="84"/>
      <c r="AJ34" s="84"/>
      <c r="AK34" s="84"/>
      <c r="AL34" s="84"/>
      <c r="AM34" s="84"/>
      <c r="AN34" s="84"/>
      <c r="AO34" s="84"/>
      <c r="AP34" s="84"/>
      <c r="AQ34" s="84"/>
      <c r="AR34" s="143"/>
      <c r="AS34" s="143"/>
      <c r="AT34" s="143"/>
      <c r="AU34" s="143"/>
      <c r="AV34" s="142"/>
      <c r="AW34" s="40"/>
      <c r="AX34" s="40"/>
      <c r="AY34" s="40"/>
      <c r="AZ34" s="40"/>
      <c r="BA34" s="40"/>
      <c r="BB34" s="40"/>
      <c r="BC34" s="40"/>
      <c r="BD34" s="40"/>
      <c r="BE34" s="40"/>
    </row>
    <row r="35" spans="1:62" ht="15" hidden="1" customHeight="1" x14ac:dyDescent="0.25">
      <c r="A35" s="62"/>
      <c r="B35" s="61" t="s">
        <v>54</v>
      </c>
      <c r="C35" s="61"/>
      <c r="D35" s="156"/>
      <c r="E35" s="61"/>
      <c r="F35" s="156">
        <f t="shared" si="8"/>
        <v>0</v>
      </c>
      <c r="G35" s="61"/>
      <c r="H35" s="176"/>
      <c r="I35" s="177"/>
      <c r="J35" s="186"/>
      <c r="K35" s="177"/>
      <c r="L35" s="179"/>
      <c r="M35" s="95"/>
      <c r="N35" s="180"/>
      <c r="O35" s="188"/>
      <c r="P35" s="186"/>
      <c r="Q35" s="189"/>
      <c r="R35" s="179"/>
      <c r="S35" s="190"/>
      <c r="T35" s="61"/>
      <c r="U35" s="191"/>
      <c r="V35" s="158"/>
      <c r="W35" s="184"/>
      <c r="X35" s="94" t="str">
        <f t="shared" si="11"/>
        <v/>
      </c>
      <c r="Y35" s="61"/>
      <c r="Z35" s="61" t="s">
        <v>54</v>
      </c>
      <c r="AA35" s="185"/>
      <c r="AB35" s="70"/>
      <c r="AC35" s="84"/>
      <c r="AD35" s="130"/>
      <c r="AE35" s="130"/>
      <c r="AF35" s="130"/>
      <c r="AG35" s="84"/>
      <c r="AH35" s="84"/>
      <c r="AI35" s="84"/>
      <c r="AJ35" s="84"/>
      <c r="AK35" s="84"/>
      <c r="AL35" s="84"/>
      <c r="AM35" s="84"/>
      <c r="AN35" s="84"/>
      <c r="AO35" s="84"/>
      <c r="AP35" s="84"/>
      <c r="AQ35" s="84"/>
      <c r="AR35" s="143"/>
      <c r="AS35" s="143"/>
      <c r="AT35" s="143"/>
      <c r="AU35" s="143"/>
      <c r="AV35" s="142"/>
      <c r="AW35" s="40"/>
      <c r="AX35" s="40"/>
      <c r="AY35" s="40"/>
      <c r="AZ35" s="40"/>
      <c r="BA35" s="40"/>
      <c r="BB35" s="40"/>
      <c r="BC35" s="40"/>
      <c r="BD35" s="40"/>
      <c r="BE35" s="40"/>
    </row>
    <row r="36" spans="1:62" ht="15" customHeight="1" x14ac:dyDescent="0.25">
      <c r="A36" s="62"/>
      <c r="B36" s="61"/>
      <c r="C36" s="61"/>
      <c r="D36" s="61"/>
      <c r="E36" s="61"/>
      <c r="F36" s="127" t="s">
        <v>55</v>
      </c>
      <c r="G36" s="61"/>
      <c r="H36" s="192">
        <f>SUM(H30:H35)</f>
        <v>0</v>
      </c>
      <c r="I36" s="146"/>
      <c r="J36" s="193"/>
      <c r="K36" s="193"/>
      <c r="L36" s="194"/>
      <c r="M36" s="195"/>
      <c r="N36" s="196">
        <f>SUM(N30:N35)</f>
        <v>0</v>
      </c>
      <c r="O36" s="193"/>
      <c r="P36" s="193"/>
      <c r="Q36" s="197"/>
      <c r="R36" s="198"/>
      <c r="S36" s="199"/>
      <c r="T36" s="200"/>
      <c r="U36" s="200"/>
      <c r="V36" s="128"/>
      <c r="W36" s="200"/>
      <c r="X36" s="128">
        <f>SUM(X30:X35)</f>
        <v>0</v>
      </c>
      <c r="Y36" s="200"/>
      <c r="Z36" s="74"/>
      <c r="AA36" s="201"/>
      <c r="AB36" s="158"/>
      <c r="AC36" s="202"/>
      <c r="AD36" s="158"/>
      <c r="AE36" s="158"/>
      <c r="AF36" s="158"/>
      <c r="AG36" s="61"/>
      <c r="AH36" s="84"/>
      <c r="AI36" s="130"/>
      <c r="AJ36" s="130"/>
      <c r="AK36" s="130"/>
      <c r="AL36" s="84"/>
      <c r="AM36" s="84"/>
      <c r="AN36" s="84"/>
      <c r="AO36" s="84"/>
      <c r="AP36" s="84"/>
      <c r="AQ36" s="84"/>
      <c r="AR36" s="84"/>
      <c r="AS36" s="84"/>
      <c r="AT36" s="84"/>
      <c r="AU36" s="84"/>
      <c r="AV36" s="84"/>
      <c r="AW36" s="203"/>
      <c r="AX36" s="203"/>
      <c r="AY36" s="42"/>
      <c r="AZ36" s="42"/>
      <c r="BA36" s="40"/>
      <c r="BB36" s="40"/>
      <c r="BC36" s="40"/>
      <c r="BD36" s="40"/>
      <c r="BE36" s="40"/>
      <c r="BF36" s="40"/>
      <c r="BG36" s="40"/>
      <c r="BH36" s="40"/>
      <c r="BI36" s="40"/>
      <c r="BJ36" s="40"/>
    </row>
    <row r="37" spans="1:62" ht="15.75" customHeight="1" thickBot="1" x14ac:dyDescent="0.3">
      <c r="A37" s="132"/>
      <c r="B37" s="133"/>
      <c r="C37" s="133"/>
      <c r="D37" s="134" t="s">
        <v>59</v>
      </c>
      <c r="E37" s="133"/>
      <c r="F37" s="133"/>
      <c r="G37" s="133"/>
      <c r="H37" s="135"/>
      <c r="I37" s="135"/>
      <c r="J37" s="135"/>
      <c r="K37" s="135"/>
      <c r="L37" s="135"/>
      <c r="M37" s="135"/>
      <c r="N37" s="135"/>
      <c r="O37" s="135"/>
      <c r="P37" s="135"/>
      <c r="Q37" s="135"/>
      <c r="R37" s="135"/>
      <c r="S37" s="135"/>
      <c r="T37" s="135"/>
      <c r="U37" s="135"/>
      <c r="V37" s="135"/>
      <c r="W37" s="135"/>
      <c r="X37" s="135"/>
      <c r="Y37" s="135"/>
      <c r="Z37" s="135"/>
      <c r="AA37" s="135"/>
      <c r="AB37" s="160"/>
      <c r="AC37" s="84"/>
      <c r="AD37" s="204"/>
      <c r="AE37" s="204"/>
      <c r="AF37" s="204"/>
      <c r="AG37" s="84"/>
      <c r="AH37" s="84"/>
      <c r="AI37" s="84"/>
      <c r="AJ37" s="84"/>
      <c r="AK37" s="84"/>
      <c r="AL37" s="84"/>
      <c r="AM37" s="84"/>
      <c r="AN37" s="84"/>
      <c r="AO37" s="75"/>
      <c r="AP37" s="75"/>
      <c r="AQ37" s="84"/>
      <c r="AR37" s="143"/>
      <c r="AS37" s="143"/>
      <c r="AT37" s="86"/>
      <c r="AU37" s="86"/>
      <c r="AV37" s="144"/>
      <c r="AW37" s="40"/>
      <c r="AX37" s="40"/>
      <c r="AY37" s="40"/>
      <c r="AZ37" s="40"/>
      <c r="BA37" s="40"/>
      <c r="BB37" s="40"/>
      <c r="BC37" s="40"/>
      <c r="BD37" s="40"/>
      <c r="BE37" s="40"/>
    </row>
    <row r="38" spans="1:62" ht="9.75" customHeight="1" x14ac:dyDescent="0.25">
      <c r="A38" s="40"/>
      <c r="B38" s="40"/>
      <c r="C38" s="40"/>
      <c r="D38" s="40"/>
      <c r="E38" s="40"/>
      <c r="F38" s="40"/>
      <c r="G38" s="40"/>
      <c r="H38" s="75"/>
      <c r="I38" s="75"/>
      <c r="J38" s="75"/>
      <c r="K38" s="75"/>
      <c r="L38" s="75"/>
      <c r="M38" s="75"/>
      <c r="N38" s="75"/>
      <c r="O38" s="75"/>
      <c r="P38" s="75"/>
      <c r="Q38" s="75"/>
      <c r="R38" s="75"/>
      <c r="S38" s="75"/>
      <c r="T38" s="75"/>
      <c r="U38" s="75"/>
      <c r="V38" s="75"/>
      <c r="W38" s="75"/>
      <c r="X38" s="75"/>
      <c r="Y38" s="75"/>
      <c r="Z38" s="75"/>
      <c r="AA38" s="75"/>
      <c r="AB38" s="75"/>
      <c r="AC38" s="84"/>
      <c r="AD38" s="204"/>
      <c r="AE38" s="204"/>
      <c r="AF38" s="204"/>
      <c r="AG38" s="75"/>
      <c r="AH38" s="75"/>
      <c r="AI38" s="75"/>
      <c r="AJ38" s="75"/>
      <c r="AK38" s="75"/>
      <c r="AL38" s="75"/>
      <c r="AM38" s="75"/>
      <c r="AN38" s="75"/>
      <c r="AO38" s="75"/>
      <c r="AP38" s="75"/>
      <c r="AQ38" s="75"/>
      <c r="AR38" s="86"/>
      <c r="AS38" s="86"/>
      <c r="AT38" s="86"/>
      <c r="AU38" s="86"/>
      <c r="AV38" s="144"/>
      <c r="AW38" s="40"/>
      <c r="AX38" s="40"/>
      <c r="AY38" s="40"/>
      <c r="AZ38" s="40"/>
      <c r="BA38" s="40"/>
      <c r="BB38" s="40"/>
      <c r="BC38" s="40"/>
      <c r="BD38" s="40"/>
      <c r="BE38" s="40"/>
    </row>
    <row r="39" spans="1:62" ht="48" customHeight="1" x14ac:dyDescent="0.25">
      <c r="A39" s="379"/>
      <c r="B39" s="379"/>
      <c r="C39" s="379"/>
      <c r="D39" s="379"/>
      <c r="E39" s="379"/>
      <c r="F39" s="379"/>
      <c r="G39" s="379"/>
      <c r="H39" s="379"/>
      <c r="I39" s="379"/>
      <c r="J39" s="379"/>
      <c r="K39" s="379"/>
      <c r="L39" s="379"/>
      <c r="M39" s="75"/>
      <c r="N39" s="380"/>
      <c r="O39" s="380"/>
      <c r="P39" s="380"/>
      <c r="Q39" s="380"/>
      <c r="R39" s="380"/>
      <c r="S39" s="380"/>
      <c r="T39" s="380"/>
      <c r="U39" s="380"/>
      <c r="V39" s="380"/>
      <c r="W39" s="380"/>
      <c r="X39" s="380"/>
      <c r="Y39" s="380"/>
      <c r="Z39" s="380"/>
      <c r="AA39" s="380"/>
      <c r="AB39" s="380"/>
      <c r="AC39" s="84"/>
      <c r="AD39" s="204"/>
      <c r="AE39" s="204"/>
      <c r="AF39" s="204"/>
      <c r="AG39" s="75"/>
      <c r="AH39" s="75"/>
      <c r="AI39" s="75"/>
      <c r="AJ39" s="75"/>
      <c r="AK39" s="75"/>
      <c r="AL39" s="75"/>
      <c r="AM39" s="75"/>
      <c r="AN39" s="75"/>
      <c r="AO39" s="75"/>
      <c r="AP39" s="75"/>
      <c r="AQ39" s="75"/>
      <c r="AR39" s="86"/>
      <c r="AS39" s="86"/>
      <c r="AT39" s="86"/>
      <c r="AU39" s="86"/>
      <c r="AV39" s="144"/>
      <c r="AW39" s="40"/>
      <c r="AX39" s="40"/>
      <c r="AY39" s="40"/>
      <c r="AZ39" s="40"/>
      <c r="BA39" s="40"/>
      <c r="BB39" s="40"/>
      <c r="BC39" s="40"/>
      <c r="BD39" s="40"/>
      <c r="BE39" s="40"/>
    </row>
    <row r="40" spans="1:62" ht="15" customHeight="1" x14ac:dyDescent="0.25">
      <c r="A40" s="381" t="s">
        <v>60</v>
      </c>
      <c r="B40" s="381"/>
      <c r="C40" s="381"/>
      <c r="D40" s="381"/>
      <c r="E40" s="381"/>
      <c r="F40" s="381"/>
      <c r="G40" s="381"/>
      <c r="H40" s="381"/>
      <c r="I40" s="381"/>
      <c r="J40" s="381"/>
      <c r="K40" s="381"/>
      <c r="L40" s="381"/>
      <c r="M40" s="205"/>
      <c r="N40" s="382" t="s">
        <v>61</v>
      </c>
      <c r="O40" s="382"/>
      <c r="P40" s="382"/>
      <c r="Q40" s="382"/>
      <c r="R40" s="382"/>
      <c r="S40" s="382"/>
      <c r="T40" s="382"/>
      <c r="U40" s="382"/>
      <c r="V40" s="382"/>
      <c r="W40" s="382"/>
      <c r="X40" s="382"/>
      <c r="Y40" s="382"/>
      <c r="Z40" s="382"/>
      <c r="AA40" s="382"/>
      <c r="AB40" s="382"/>
      <c r="AC40" s="84"/>
      <c r="AD40" s="204"/>
      <c r="AE40" s="204"/>
      <c r="AF40" s="204"/>
      <c r="AG40" s="75"/>
      <c r="AH40" s="75"/>
      <c r="AI40" s="75"/>
      <c r="AJ40" s="75"/>
      <c r="AK40" s="75"/>
      <c r="AL40" s="75"/>
      <c r="AM40" s="75"/>
      <c r="AN40" s="75"/>
      <c r="AO40" s="75"/>
      <c r="AP40" s="75"/>
      <c r="AQ40" s="75"/>
      <c r="AR40" s="86"/>
      <c r="AS40" s="86"/>
      <c r="AT40" s="86"/>
      <c r="AU40" s="86"/>
      <c r="AV40" s="144"/>
      <c r="AW40" s="40"/>
      <c r="AX40" s="40"/>
      <c r="AY40" s="40"/>
      <c r="AZ40" s="40"/>
      <c r="BA40" s="40"/>
      <c r="BB40" s="40"/>
      <c r="BC40" s="40"/>
      <c r="BD40" s="40"/>
      <c r="BE40" s="40"/>
    </row>
    <row r="41" spans="1:62" ht="15" customHeight="1" x14ac:dyDescent="0.25">
      <c r="A41" s="40"/>
      <c r="B41" s="40"/>
      <c r="C41" s="40"/>
      <c r="D41" s="40"/>
      <c r="E41" s="40"/>
      <c r="F41" s="40"/>
      <c r="G41" s="40"/>
      <c r="H41" s="75"/>
      <c r="I41" s="75"/>
      <c r="J41" s="75"/>
      <c r="K41" s="75"/>
      <c r="L41" s="75"/>
      <c r="M41" s="75"/>
      <c r="N41" s="75"/>
      <c r="O41" s="75"/>
      <c r="P41" s="75"/>
      <c r="Q41" s="75"/>
      <c r="R41" s="75"/>
      <c r="S41" s="75"/>
      <c r="T41" s="75"/>
      <c r="U41" s="75"/>
      <c r="V41" s="75"/>
      <c r="W41" s="75"/>
      <c r="X41" s="75"/>
      <c r="Y41" s="75"/>
      <c r="Z41" s="75"/>
      <c r="AA41" s="75"/>
      <c r="AB41" s="75"/>
      <c r="AC41" s="84"/>
      <c r="AD41" s="204"/>
      <c r="AE41" s="204"/>
      <c r="AF41" s="204"/>
      <c r="AG41" s="75"/>
      <c r="AH41" s="75"/>
      <c r="AI41" s="75"/>
      <c r="AJ41" s="75"/>
      <c r="AK41" s="75"/>
      <c r="AL41" s="75"/>
      <c r="AM41" s="75"/>
      <c r="AN41" s="75"/>
      <c r="AO41" s="75"/>
      <c r="AP41" s="75"/>
      <c r="AQ41" s="75"/>
      <c r="AR41" s="86"/>
      <c r="AS41" s="86"/>
      <c r="AT41" s="86"/>
      <c r="AU41" s="86"/>
      <c r="AV41" s="144"/>
      <c r="AW41" s="40"/>
      <c r="AX41" s="40"/>
      <c r="AY41" s="40"/>
      <c r="AZ41" s="40"/>
      <c r="BA41" s="40"/>
      <c r="BB41" s="40"/>
      <c r="BC41" s="40"/>
      <c r="BD41" s="40"/>
      <c r="BE41" s="40"/>
    </row>
    <row r="42" spans="1:62" ht="15" customHeight="1" x14ac:dyDescent="0.25">
      <c r="A42" s="383" t="s">
        <v>117</v>
      </c>
      <c r="B42" s="383"/>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84"/>
      <c r="AD42" s="204"/>
      <c r="AE42" s="204"/>
      <c r="AF42" s="204"/>
      <c r="AG42" s="75"/>
      <c r="AH42" s="75"/>
      <c r="AI42" s="75"/>
      <c r="AJ42" s="75"/>
      <c r="AK42" s="75"/>
      <c r="AL42" s="75"/>
      <c r="AM42" s="75"/>
      <c r="AN42" s="75"/>
      <c r="AO42" s="75"/>
      <c r="AP42" s="75"/>
      <c r="AQ42" s="75"/>
      <c r="AR42" s="86"/>
      <c r="AS42" s="86"/>
      <c r="AT42" s="86"/>
      <c r="AU42" s="86"/>
      <c r="AV42" s="144"/>
      <c r="AW42" s="40"/>
      <c r="AX42" s="40"/>
      <c r="AY42" s="40"/>
      <c r="AZ42" s="40"/>
      <c r="BA42" s="40"/>
      <c r="BB42" s="40"/>
      <c r="BC42" s="40"/>
      <c r="BD42" s="40"/>
      <c r="BE42" s="40"/>
    </row>
    <row r="43" spans="1:62" ht="6.75" customHeight="1" x14ac:dyDescent="0.25">
      <c r="A43" s="40"/>
      <c r="B43" s="206"/>
      <c r="C43" s="206"/>
      <c r="D43" s="206"/>
      <c r="E43" s="206"/>
      <c r="F43" s="206"/>
      <c r="G43" s="206"/>
      <c r="H43" s="207"/>
      <c r="I43" s="207"/>
      <c r="J43" s="207"/>
      <c r="K43" s="207"/>
      <c r="L43" s="207"/>
      <c r="M43" s="207"/>
      <c r="N43" s="207"/>
      <c r="O43" s="207"/>
      <c r="P43" s="207"/>
      <c r="Q43" s="207"/>
      <c r="R43" s="207"/>
      <c r="S43" s="207"/>
      <c r="T43" s="207"/>
      <c r="U43" s="207"/>
      <c r="V43" s="207"/>
      <c r="W43" s="207"/>
      <c r="X43" s="207"/>
      <c r="Y43" s="207"/>
      <c r="Z43" s="207"/>
      <c r="AA43" s="207"/>
      <c r="AB43" s="207"/>
      <c r="AC43" s="84"/>
      <c r="AD43" s="204"/>
      <c r="AE43" s="204"/>
      <c r="AF43" s="204"/>
      <c r="AG43" s="75"/>
      <c r="AH43" s="75"/>
      <c r="AI43" s="75"/>
      <c r="AJ43" s="75"/>
      <c r="AK43" s="75"/>
      <c r="AL43" s="75"/>
      <c r="AM43" s="75"/>
      <c r="AN43" s="75"/>
      <c r="AO43" s="75"/>
      <c r="AP43" s="75"/>
      <c r="AQ43" s="75"/>
      <c r="AR43" s="86"/>
      <c r="AS43" s="86"/>
      <c r="AT43" s="86"/>
      <c r="AU43" s="86"/>
      <c r="AV43" s="144"/>
      <c r="AW43" s="40"/>
      <c r="AX43" s="40"/>
      <c r="AY43" s="40"/>
      <c r="AZ43" s="40"/>
      <c r="BA43" s="40"/>
      <c r="BB43" s="40"/>
      <c r="BC43" s="40"/>
      <c r="BD43" s="40"/>
      <c r="BE43" s="40"/>
    </row>
    <row r="44" spans="1:62" ht="21" customHeight="1" x14ac:dyDescent="0.25">
      <c r="A44" s="383" t="s">
        <v>118</v>
      </c>
      <c r="B44" s="383"/>
      <c r="C44" s="383"/>
      <c r="D44" s="383"/>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84"/>
      <c r="AD44" s="204"/>
      <c r="AE44" s="204"/>
      <c r="AF44" s="204"/>
      <c r="AG44" s="75"/>
      <c r="AH44" s="75"/>
      <c r="AI44" s="75"/>
      <c r="AJ44" s="75"/>
      <c r="AK44" s="75"/>
      <c r="AL44" s="75"/>
      <c r="AM44" s="75"/>
      <c r="AN44" s="75"/>
      <c r="AO44" s="75"/>
      <c r="AP44" s="75"/>
      <c r="AQ44" s="75"/>
      <c r="AR44" s="86"/>
      <c r="AS44" s="86"/>
      <c r="AT44" s="86"/>
      <c r="AU44" s="86"/>
      <c r="AV44" s="144"/>
      <c r="AW44" s="40"/>
      <c r="AX44" s="40"/>
      <c r="AY44" s="40"/>
      <c r="AZ44" s="40"/>
      <c r="BA44" s="40"/>
      <c r="BB44" s="40"/>
      <c r="BC44" s="40"/>
      <c r="BD44" s="40"/>
      <c r="BE44" s="40"/>
    </row>
    <row r="45" spans="1:62" ht="6.75" customHeight="1" x14ac:dyDescent="0.25">
      <c r="A45" s="40"/>
      <c r="B45" s="206"/>
      <c r="C45" s="206"/>
      <c r="D45" s="206"/>
      <c r="E45" s="206"/>
      <c r="F45" s="206"/>
      <c r="G45" s="206"/>
      <c r="H45" s="207"/>
      <c r="I45" s="207"/>
      <c r="J45" s="207"/>
      <c r="K45" s="207"/>
      <c r="L45" s="207"/>
      <c r="M45" s="207"/>
      <c r="N45" s="207"/>
      <c r="O45" s="207"/>
      <c r="P45" s="207"/>
      <c r="Q45" s="207"/>
      <c r="R45" s="207"/>
      <c r="S45" s="207"/>
      <c r="T45" s="207"/>
      <c r="U45" s="207"/>
      <c r="V45" s="207"/>
      <c r="W45" s="207"/>
      <c r="X45" s="207"/>
      <c r="Y45" s="207"/>
      <c r="Z45" s="207"/>
      <c r="AA45" s="207"/>
      <c r="AB45" s="207"/>
      <c r="AC45" s="84"/>
      <c r="AD45" s="204"/>
      <c r="AE45" s="204"/>
      <c r="AF45" s="204"/>
      <c r="AG45" s="75"/>
      <c r="AH45" s="75"/>
      <c r="AI45" s="75"/>
      <c r="AJ45" s="75"/>
      <c r="AK45" s="75"/>
      <c r="AL45" s="75"/>
      <c r="AM45" s="75"/>
      <c r="AN45" s="75"/>
      <c r="AO45" s="75"/>
      <c r="AP45" s="75"/>
      <c r="AQ45" s="75"/>
      <c r="AR45" s="86"/>
      <c r="AS45" s="86"/>
      <c r="AT45" s="86"/>
      <c r="AU45" s="86"/>
      <c r="AV45" s="144"/>
      <c r="AW45" s="40"/>
      <c r="AX45" s="40"/>
      <c r="AY45" s="40"/>
      <c r="AZ45" s="40"/>
      <c r="BA45" s="40"/>
      <c r="BB45" s="40"/>
      <c r="BC45" s="40"/>
      <c r="BD45" s="40"/>
      <c r="BE45" s="40"/>
    </row>
    <row r="46" spans="1:62" ht="57.6" customHeight="1" x14ac:dyDescent="0.25">
      <c r="A46" s="370" t="s">
        <v>115</v>
      </c>
      <c r="B46" s="370"/>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84"/>
      <c r="AD46" s="204"/>
      <c r="AE46" s="204"/>
      <c r="AF46" s="204"/>
      <c r="AG46" s="75"/>
      <c r="AH46" s="75"/>
      <c r="AI46" s="75"/>
      <c r="AJ46" s="75"/>
      <c r="AK46" s="75"/>
      <c r="AL46" s="75"/>
      <c r="AM46" s="75"/>
      <c r="AN46" s="75"/>
      <c r="AO46" s="75"/>
      <c r="AP46" s="75"/>
      <c r="AQ46" s="75"/>
      <c r="AR46" s="86"/>
      <c r="AS46" s="86"/>
      <c r="AT46" s="86"/>
      <c r="AU46" s="86"/>
      <c r="AV46" s="144"/>
      <c r="AW46" s="40"/>
      <c r="AX46" s="40"/>
      <c r="AY46" s="40"/>
      <c r="AZ46" s="40"/>
      <c r="BA46" s="40"/>
      <c r="BB46" s="40"/>
      <c r="BC46" s="40"/>
      <c r="BD46" s="40"/>
      <c r="BE46" s="40"/>
    </row>
    <row r="47" spans="1:62" s="211" customFormat="1" ht="55.5" customHeight="1" x14ac:dyDescent="0.2">
      <c r="A47" s="371" t="s">
        <v>116</v>
      </c>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130"/>
      <c r="AD47" s="204"/>
      <c r="AE47" s="204"/>
      <c r="AF47" s="204"/>
      <c r="AG47" s="204"/>
      <c r="AH47" s="204"/>
      <c r="AI47" s="204"/>
      <c r="AJ47" s="204"/>
      <c r="AK47" s="204"/>
      <c r="AL47" s="204"/>
      <c r="AM47" s="204"/>
      <c r="AN47" s="204"/>
      <c r="AO47" s="204"/>
      <c r="AP47" s="204"/>
      <c r="AQ47" s="204"/>
      <c r="AR47" s="208"/>
      <c r="AS47" s="208"/>
      <c r="AT47" s="208"/>
      <c r="AU47" s="208"/>
      <c r="AV47" s="209"/>
      <c r="AW47" s="210"/>
      <c r="AX47" s="210"/>
      <c r="AY47" s="210"/>
      <c r="AZ47" s="210"/>
      <c r="BA47" s="210"/>
      <c r="BB47" s="210"/>
      <c r="BC47" s="210"/>
      <c r="BD47" s="210"/>
      <c r="BE47" s="210"/>
    </row>
    <row r="48" spans="1:62" ht="30.75" customHeight="1" x14ac:dyDescent="0.25">
      <c r="A48" s="377" t="s">
        <v>119</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84"/>
      <c r="AD48" s="204"/>
      <c r="AE48" s="204"/>
      <c r="AF48" s="204"/>
      <c r="AG48" s="75"/>
      <c r="AH48" s="75"/>
      <c r="AI48" s="75"/>
      <c r="AJ48" s="75"/>
      <c r="AK48" s="75"/>
      <c r="AL48" s="75"/>
      <c r="AM48" s="75"/>
      <c r="AN48" s="75"/>
      <c r="AO48" s="75"/>
      <c r="AP48" s="75"/>
      <c r="AQ48" s="75"/>
      <c r="AR48" s="86"/>
      <c r="AS48" s="86"/>
      <c r="AT48" s="86"/>
      <c r="AU48" s="86"/>
      <c r="AV48" s="144"/>
      <c r="AW48" s="40"/>
      <c r="AX48" s="40"/>
      <c r="AY48" s="40"/>
      <c r="AZ48" s="40"/>
      <c r="BA48" s="40"/>
      <c r="BB48" s="40"/>
      <c r="BC48" s="40"/>
      <c r="BD48" s="40"/>
      <c r="BE48" s="40"/>
    </row>
    <row r="49" spans="1:57" ht="5.25" customHeight="1" x14ac:dyDescent="0.25">
      <c r="A49" s="40"/>
      <c r="B49" s="206"/>
      <c r="C49" s="206"/>
      <c r="D49" s="206"/>
      <c r="E49" s="206"/>
      <c r="F49" s="206"/>
      <c r="G49" s="206"/>
      <c r="H49" s="207"/>
      <c r="I49" s="207"/>
      <c r="J49" s="207"/>
      <c r="K49" s="207"/>
      <c r="L49" s="207"/>
      <c r="M49" s="207"/>
      <c r="N49" s="207"/>
      <c r="O49" s="207"/>
      <c r="P49" s="207"/>
      <c r="Q49" s="207"/>
      <c r="R49" s="207"/>
      <c r="S49" s="207"/>
      <c r="T49" s="207"/>
      <c r="U49" s="207"/>
      <c r="V49" s="207"/>
      <c r="W49" s="207"/>
      <c r="X49" s="207"/>
      <c r="Y49" s="207"/>
      <c r="Z49" s="207"/>
      <c r="AA49" s="207"/>
      <c r="AB49" s="206"/>
      <c r="AC49" s="84"/>
      <c r="AD49" s="45"/>
      <c r="AE49" s="45"/>
      <c r="AF49" s="45"/>
      <c r="AG49" s="75"/>
      <c r="AH49" s="75"/>
      <c r="AI49" s="75"/>
      <c r="AJ49" s="75"/>
      <c r="AK49" s="75"/>
      <c r="AL49" s="75"/>
      <c r="AM49" s="75"/>
      <c r="AN49" s="75"/>
      <c r="AO49" s="40"/>
      <c r="AP49" s="40"/>
      <c r="AQ49" s="75"/>
      <c r="AR49" s="86"/>
      <c r="AS49" s="86"/>
      <c r="AT49" s="86"/>
      <c r="AU49" s="86"/>
      <c r="AV49" s="144"/>
      <c r="AW49" s="40"/>
      <c r="AX49" s="40"/>
      <c r="AY49" s="40"/>
      <c r="AZ49" s="40"/>
      <c r="BA49" s="40"/>
      <c r="BB49" s="40"/>
      <c r="BC49" s="40"/>
      <c r="BD49" s="40"/>
      <c r="BE49" s="40"/>
    </row>
    <row r="50" spans="1:57" ht="27.75" customHeight="1" x14ac:dyDescent="0.25">
      <c r="AB50" s="340" t="s">
        <v>486</v>
      </c>
      <c r="AC50" s="61"/>
      <c r="AD50" s="212"/>
      <c r="AE50" s="212"/>
      <c r="AF50" s="212"/>
      <c r="AG50" s="40"/>
      <c r="AH50" s="40"/>
      <c r="AI50" s="40"/>
      <c r="AJ50" s="40"/>
      <c r="AK50" s="40"/>
      <c r="AL50" s="40"/>
      <c r="AM50" s="40"/>
      <c r="AN50" s="40"/>
      <c r="AO50" s="212"/>
      <c r="AP50" s="212"/>
      <c r="AQ50" s="40"/>
      <c r="AR50" s="86"/>
      <c r="AS50" s="86"/>
      <c r="AT50" s="86"/>
      <c r="AU50" s="86"/>
      <c r="AV50" s="144"/>
      <c r="AW50" s="40"/>
      <c r="AX50" s="40"/>
      <c r="AY50" s="40"/>
      <c r="AZ50" s="40"/>
      <c r="BA50" s="40"/>
      <c r="BB50" s="40"/>
      <c r="BC50" s="40"/>
      <c r="BD50" s="40"/>
      <c r="BE50" s="40"/>
    </row>
    <row r="51" spans="1:57" ht="7.5" customHeight="1" x14ac:dyDescent="0.25">
      <c r="A51" s="40"/>
      <c r="B51" s="206"/>
      <c r="C51" s="206"/>
      <c r="D51" s="206"/>
      <c r="E51" s="206"/>
      <c r="F51" s="206"/>
      <c r="G51" s="206"/>
      <c r="H51" s="207"/>
      <c r="I51" s="207"/>
      <c r="J51" s="207"/>
      <c r="K51" s="207"/>
      <c r="L51" s="207"/>
      <c r="M51" s="207"/>
      <c r="N51" s="207"/>
      <c r="O51" s="207"/>
      <c r="P51" s="207"/>
      <c r="Q51" s="207"/>
      <c r="R51" s="207"/>
      <c r="S51" s="207"/>
      <c r="T51" s="207"/>
      <c r="U51" s="207"/>
      <c r="V51" s="207"/>
      <c r="W51" s="207"/>
      <c r="X51" s="207"/>
      <c r="Y51" s="207"/>
      <c r="Z51" s="207"/>
      <c r="AA51" s="207"/>
      <c r="AB51" s="206"/>
      <c r="AC51" s="213"/>
      <c r="AD51" s="204"/>
      <c r="AE51" s="204"/>
      <c r="AF51" s="204"/>
      <c r="AG51" s="212"/>
      <c r="AH51" s="212"/>
      <c r="AI51" s="212"/>
      <c r="AJ51" s="212"/>
      <c r="AK51" s="212"/>
      <c r="AL51" s="212"/>
      <c r="AM51" s="212"/>
      <c r="AN51" s="212"/>
      <c r="AO51" s="75"/>
      <c r="AP51" s="75"/>
      <c r="AQ51" s="212"/>
      <c r="AR51" s="86"/>
      <c r="AS51" s="86"/>
      <c r="AT51" s="86"/>
      <c r="AU51" s="86"/>
      <c r="AV51" s="144"/>
      <c r="AW51" s="40"/>
      <c r="AX51" s="40"/>
      <c r="AY51" s="40"/>
      <c r="AZ51" s="40"/>
      <c r="BA51" s="40"/>
      <c r="BB51" s="40"/>
      <c r="BC51" s="40"/>
      <c r="BD51" s="40"/>
      <c r="BE51" s="40"/>
    </row>
    <row r="52" spans="1:57" ht="31.5" customHeight="1" x14ac:dyDescent="0.25">
      <c r="AC52" s="84"/>
      <c r="AE52" s="260"/>
      <c r="AF52" s="260"/>
      <c r="AG52" s="253"/>
      <c r="AH52" s="253"/>
      <c r="AI52" s="253" t="s">
        <v>80</v>
      </c>
      <c r="AJ52" s="253" t="s">
        <v>81</v>
      </c>
      <c r="AK52" s="253"/>
      <c r="AL52" s="253"/>
      <c r="AM52" s="75"/>
      <c r="AN52" s="75"/>
      <c r="AQ52" s="75"/>
      <c r="AR52" s="86"/>
      <c r="AS52" s="86"/>
      <c r="AT52" s="86"/>
      <c r="AU52" s="86"/>
      <c r="AV52" s="144"/>
      <c r="AW52" s="40"/>
      <c r="AX52" s="40"/>
      <c r="AY52" s="40"/>
      <c r="AZ52" s="40"/>
      <c r="BA52" s="40"/>
      <c r="BB52" s="40"/>
      <c r="BC52" s="40"/>
      <c r="BD52" s="40"/>
      <c r="BE52" s="40"/>
    </row>
    <row r="53" spans="1:57" ht="15" customHeight="1" x14ac:dyDescent="0.25">
      <c r="AE53" s="260"/>
      <c r="AF53" s="260"/>
      <c r="AG53" s="260"/>
      <c r="AH53" s="260"/>
      <c r="AI53" s="261">
        <f>IF(S4="","",VLOOKUP(S4,AE54:AF65,2,FALSE))</f>
        <v>11</v>
      </c>
      <c r="AJ53" s="261">
        <f>IF(X4="","",X4)</f>
        <v>2019</v>
      </c>
      <c r="AK53" s="260"/>
      <c r="AL53" s="260"/>
    </row>
    <row r="54" spans="1:57" x14ac:dyDescent="0.25">
      <c r="AE54" s="260" t="s">
        <v>82</v>
      </c>
      <c r="AF54" s="260">
        <v>1</v>
      </c>
      <c r="AG54" s="260"/>
      <c r="AH54" s="260"/>
      <c r="AI54" s="260"/>
      <c r="AJ54" s="260"/>
      <c r="AK54" s="260"/>
      <c r="AL54" s="260"/>
    </row>
    <row r="55" spans="1:57" x14ac:dyDescent="0.25">
      <c r="AE55" s="260" t="s">
        <v>83</v>
      </c>
      <c r="AF55" s="260">
        <v>2</v>
      </c>
      <c r="AG55" s="260"/>
      <c r="AH55" s="260"/>
      <c r="AI55" s="262">
        <f>IFERROR(DATE(AJ53,AI53,8)-WEEKDAY(DATE(AJ53,AI53,1)),"")</f>
        <v>43771</v>
      </c>
      <c r="AJ55" s="260" t="s">
        <v>84</v>
      </c>
      <c r="AK55" s="260"/>
      <c r="AL55" s="260"/>
    </row>
    <row r="56" spans="1:57" x14ac:dyDescent="0.25">
      <c r="AE56" s="260" t="s">
        <v>85</v>
      </c>
      <c r="AF56" s="260">
        <v>3</v>
      </c>
      <c r="AG56" s="260"/>
      <c r="AH56" s="260"/>
      <c r="AI56" s="262">
        <f>IFERROR(AI55-6,"")</f>
        <v>43765</v>
      </c>
      <c r="AJ56" s="260" t="s">
        <v>86</v>
      </c>
      <c r="AK56" s="260"/>
      <c r="AL56" s="260"/>
    </row>
    <row r="57" spans="1:57" x14ac:dyDescent="0.25">
      <c r="AE57" s="260" t="s">
        <v>87</v>
      </c>
      <c r="AF57" s="260">
        <v>4</v>
      </c>
      <c r="AG57" s="260"/>
      <c r="AH57" s="260"/>
      <c r="AI57" s="262">
        <f>IFERROR(EOMONTH(AI55,0),"")</f>
        <v>43799</v>
      </c>
      <c r="AJ57" s="260" t="s">
        <v>88</v>
      </c>
      <c r="AK57" s="260"/>
      <c r="AL57" s="260"/>
    </row>
    <row r="58" spans="1:57" x14ac:dyDescent="0.25">
      <c r="AE58" s="260" t="s">
        <v>89</v>
      </c>
      <c r="AF58" s="260">
        <v>5</v>
      </c>
      <c r="AG58" s="260"/>
      <c r="AH58" s="260"/>
      <c r="AI58" s="263">
        <f>AI57</f>
        <v>43799</v>
      </c>
      <c r="AJ58" s="260" t="s">
        <v>88</v>
      </c>
      <c r="AK58" s="260"/>
      <c r="AL58" s="260"/>
    </row>
    <row r="59" spans="1:57" x14ac:dyDescent="0.25">
      <c r="AE59" s="260" t="s">
        <v>90</v>
      </c>
      <c r="AF59" s="260">
        <v>6</v>
      </c>
      <c r="AG59" s="260"/>
      <c r="AH59" s="260"/>
      <c r="AI59" s="262">
        <f>IF(TEXT(AI58,"DDDD")="FRIDAY",AI57-6,IF(TEXT(AI58,"DDDD")="THURSDAY",AI57-5,IF(TEXT(AI58,"DDDD")="WEDNESDAY",AI57-4,IF(TEXT(AI58,"DDDD")="TUESDAY",AI57-3,IF(TEXT(AI58,"DDDD")="MONDAY",AI57-2,IF(TEXT(AI58,"DDDD")="SUNDAY",AI57-1,IF(TEXT(AI58,"DDDD")="SATURDAY",AI57)))))))</f>
        <v>43799</v>
      </c>
      <c r="AJ59" s="260" t="s">
        <v>91</v>
      </c>
      <c r="AK59" s="260"/>
      <c r="AL59" s="260"/>
    </row>
    <row r="60" spans="1:57" x14ac:dyDescent="0.25">
      <c r="AE60" s="260" t="s">
        <v>92</v>
      </c>
      <c r="AF60" s="260">
        <v>7</v>
      </c>
      <c r="AG60" s="260"/>
      <c r="AH60" s="260"/>
      <c r="AI60" s="262">
        <f>IF(AI59=FALSE,"",AI59+1)</f>
        <v>43800</v>
      </c>
      <c r="AJ60" s="260" t="s">
        <v>93</v>
      </c>
      <c r="AK60" s="260"/>
      <c r="AL60" s="260"/>
    </row>
    <row r="61" spans="1:57" x14ac:dyDescent="0.25">
      <c r="AE61" s="260" t="s">
        <v>94</v>
      </c>
      <c r="AF61" s="260">
        <v>8</v>
      </c>
      <c r="AG61" s="260"/>
      <c r="AH61" s="260"/>
      <c r="AI61" s="260"/>
      <c r="AJ61" s="260"/>
      <c r="AK61" s="260"/>
      <c r="AL61" s="260"/>
    </row>
    <row r="62" spans="1:57" x14ac:dyDescent="0.25">
      <c r="AE62" s="260" t="s">
        <v>95</v>
      </c>
      <c r="AF62" s="260">
        <v>9</v>
      </c>
      <c r="AG62" s="260"/>
      <c r="AH62" s="260"/>
      <c r="AI62" s="260"/>
      <c r="AJ62" s="260"/>
      <c r="AK62" s="260"/>
      <c r="AL62" s="260"/>
    </row>
    <row r="63" spans="1:57" x14ac:dyDescent="0.25">
      <c r="AE63" s="260" t="s">
        <v>96</v>
      </c>
      <c r="AF63" s="260">
        <v>10</v>
      </c>
      <c r="AG63" s="260"/>
      <c r="AH63" s="260"/>
      <c r="AI63" s="262">
        <f>AI56</f>
        <v>43765</v>
      </c>
      <c r="AJ63" s="260" t="s">
        <v>97</v>
      </c>
      <c r="AK63" s="260"/>
      <c r="AL63" s="260"/>
    </row>
    <row r="64" spans="1:57" x14ac:dyDescent="0.25">
      <c r="AE64" s="260" t="s">
        <v>98</v>
      </c>
      <c r="AF64" s="260">
        <v>11</v>
      </c>
      <c r="AG64" s="260"/>
      <c r="AH64" s="260"/>
      <c r="AI64" s="262">
        <f>IFERROR(AI63+7,"")</f>
        <v>43772</v>
      </c>
      <c r="AJ64" s="260" t="s">
        <v>99</v>
      </c>
      <c r="AK64" s="260"/>
      <c r="AL64" s="260"/>
    </row>
    <row r="65" spans="31:38" x14ac:dyDescent="0.25">
      <c r="AE65" s="260" t="s">
        <v>100</v>
      </c>
      <c r="AF65" s="260">
        <v>12</v>
      </c>
      <c r="AG65" s="260"/>
      <c r="AH65" s="260"/>
      <c r="AI65" s="262">
        <f>IFERROR(AI64+7,"")</f>
        <v>43779</v>
      </c>
      <c r="AJ65" s="260" t="s">
        <v>101</v>
      </c>
      <c r="AK65" s="260"/>
      <c r="AL65" s="260"/>
    </row>
    <row r="66" spans="31:38" x14ac:dyDescent="0.25">
      <c r="AE66" s="260"/>
      <c r="AF66" s="260"/>
      <c r="AG66" s="260"/>
      <c r="AH66" s="260"/>
      <c r="AI66" s="262">
        <f>IFERROR(AI65+7,"")</f>
        <v>43786</v>
      </c>
      <c r="AJ66" s="260" t="s">
        <v>102</v>
      </c>
      <c r="AK66" s="260"/>
      <c r="AL66" s="260"/>
    </row>
    <row r="67" spans="31:38" x14ac:dyDescent="0.25">
      <c r="AE67" s="260"/>
      <c r="AF67" s="260"/>
      <c r="AG67" s="260"/>
      <c r="AH67" s="260"/>
      <c r="AI67" s="262">
        <f>IF(D14="","",AI66+7)</f>
        <v>43793</v>
      </c>
      <c r="AJ67" s="260" t="s">
        <v>103</v>
      </c>
      <c r="AK67" s="260"/>
      <c r="AL67" s="260"/>
    </row>
  </sheetData>
  <sheetProtection sheet="1" selectLockedCells="1"/>
  <mergeCells count="39">
    <mergeCell ref="AD3:AD4"/>
    <mergeCell ref="B6:AB6"/>
    <mergeCell ref="C7:D7"/>
    <mergeCell ref="S7:Z7"/>
    <mergeCell ref="B1:AB1"/>
    <mergeCell ref="B2:AB2"/>
    <mergeCell ref="S3:X3"/>
    <mergeCell ref="A4:F4"/>
    <mergeCell ref="S4:U4"/>
    <mergeCell ref="Z4:AB4"/>
    <mergeCell ref="A5:F5"/>
    <mergeCell ref="G5:I5"/>
    <mergeCell ref="S5:U5"/>
    <mergeCell ref="Z5:AB5"/>
    <mergeCell ref="AD5:AD6"/>
    <mergeCell ref="AD7:AD8"/>
    <mergeCell ref="R8:V8"/>
    <mergeCell ref="X8:Z8"/>
    <mergeCell ref="I9:K9"/>
    <mergeCell ref="R9:S9"/>
    <mergeCell ref="U9:V9"/>
    <mergeCell ref="W9:X9"/>
    <mergeCell ref="Y9:AA9"/>
    <mergeCell ref="A48:AB48"/>
    <mergeCell ref="A39:L39"/>
    <mergeCell ref="N39:AB39"/>
    <mergeCell ref="A40:L40"/>
    <mergeCell ref="N40:AB40"/>
    <mergeCell ref="A42:AB42"/>
    <mergeCell ref="A44:AB44"/>
    <mergeCell ref="AD9:AD10"/>
    <mergeCell ref="AD11:AD12"/>
    <mergeCell ref="AD13:AD14"/>
    <mergeCell ref="A46:AB46"/>
    <mergeCell ref="A47:AB47"/>
    <mergeCell ref="H28:Q28"/>
    <mergeCell ref="S28:AA28"/>
    <mergeCell ref="B18:AB18"/>
    <mergeCell ref="M19:O19"/>
  </mergeCells>
  <conditionalFormatting sqref="U10:Z16">
    <cfRule type="cellIs" dxfId="11" priority="1" operator="equal">
      <formula>0</formula>
    </cfRule>
  </conditionalFormatting>
  <dataValidations count="12">
    <dataValidation type="whole" allowBlank="1" showErrorMessage="1" error="Enter number only" prompt="An employee may not carry more than 40 hours of banked OTE in the Department's time reporting system." sqref="N10:N14">
      <formula1>0</formula1>
      <formula2>100</formula2>
    </dataValidation>
    <dataValidation allowBlank="1" showInputMessage="1" showErrorMessage="1" promptTitle="Name" prompt="Enter name on Week 1." sqref="WUX983044:WVC983044 IL4:IQ4 SH4:SM4 ACD4:ACI4 ALZ4:AME4 AVV4:AWA4 BFR4:BFW4 BPN4:BPS4 BZJ4:BZO4 CJF4:CJK4 CTB4:CTG4 DCX4:DDC4 DMT4:DMY4 DWP4:DWU4 EGL4:EGQ4 EQH4:EQM4 FAD4:FAI4 FJZ4:FKE4 FTV4:FUA4 GDR4:GDW4 GNN4:GNS4 GXJ4:GXO4 HHF4:HHK4 HRB4:HRG4 IAX4:IBC4 IKT4:IKY4 IUP4:IUU4 JEL4:JEQ4 JOH4:JOM4 JYD4:JYI4 KHZ4:KIE4 KRV4:KSA4 LBR4:LBW4 LLN4:LLS4 LVJ4:LVO4 MFF4:MFK4 MPB4:MPG4 MYX4:MZC4 NIT4:NIY4 NSP4:NSU4 OCL4:OCQ4 OMH4:OMM4 OWD4:OWI4 PFZ4:PGE4 PPV4:PQA4 PZR4:PZW4 QJN4:QJS4 QTJ4:QTO4 RDF4:RDK4 RNB4:RNG4 RWX4:RXC4 SGT4:SGY4 SQP4:SQU4 TAL4:TAQ4 TKH4:TKM4 TUD4:TUI4 UDZ4:UEE4 UNV4:UOA4 UXR4:UXW4 VHN4:VHS4 VRJ4:VRO4 WBF4:WBK4 WLB4:WLG4 WUX4:WVC4 A65540:F65540 IL65540:IQ65540 SH65540:SM65540 ACD65540:ACI65540 ALZ65540:AME65540 AVV65540:AWA65540 BFR65540:BFW65540 BPN65540:BPS65540 BZJ65540:BZO65540 CJF65540:CJK65540 CTB65540:CTG65540 DCX65540:DDC65540 DMT65540:DMY65540 DWP65540:DWU65540 EGL65540:EGQ65540 EQH65540:EQM65540 FAD65540:FAI65540 FJZ65540:FKE65540 FTV65540:FUA65540 GDR65540:GDW65540 GNN65540:GNS65540 GXJ65540:GXO65540 HHF65540:HHK65540 HRB65540:HRG65540 IAX65540:IBC65540 IKT65540:IKY65540 IUP65540:IUU65540 JEL65540:JEQ65540 JOH65540:JOM65540 JYD65540:JYI65540 KHZ65540:KIE65540 KRV65540:KSA65540 LBR65540:LBW65540 LLN65540:LLS65540 LVJ65540:LVO65540 MFF65540:MFK65540 MPB65540:MPG65540 MYX65540:MZC65540 NIT65540:NIY65540 NSP65540:NSU65540 OCL65540:OCQ65540 OMH65540:OMM65540 OWD65540:OWI65540 PFZ65540:PGE65540 PPV65540:PQA65540 PZR65540:PZW65540 QJN65540:QJS65540 QTJ65540:QTO65540 RDF65540:RDK65540 RNB65540:RNG65540 RWX65540:RXC65540 SGT65540:SGY65540 SQP65540:SQU65540 TAL65540:TAQ65540 TKH65540:TKM65540 TUD65540:TUI65540 UDZ65540:UEE65540 UNV65540:UOA65540 UXR65540:UXW65540 VHN65540:VHS65540 VRJ65540:VRO65540 WBF65540:WBK65540 WLB65540:WLG65540 WUX65540:WVC65540 A131076:F131076 IL131076:IQ131076 SH131076:SM131076 ACD131076:ACI131076 ALZ131076:AME131076 AVV131076:AWA131076 BFR131076:BFW131076 BPN131076:BPS131076 BZJ131076:BZO131076 CJF131076:CJK131076 CTB131076:CTG131076 DCX131076:DDC131076 DMT131076:DMY131076 DWP131076:DWU131076 EGL131076:EGQ131076 EQH131076:EQM131076 FAD131076:FAI131076 FJZ131076:FKE131076 FTV131076:FUA131076 GDR131076:GDW131076 GNN131076:GNS131076 GXJ131076:GXO131076 HHF131076:HHK131076 HRB131076:HRG131076 IAX131076:IBC131076 IKT131076:IKY131076 IUP131076:IUU131076 JEL131076:JEQ131076 JOH131076:JOM131076 JYD131076:JYI131076 KHZ131076:KIE131076 KRV131076:KSA131076 LBR131076:LBW131076 LLN131076:LLS131076 LVJ131076:LVO131076 MFF131076:MFK131076 MPB131076:MPG131076 MYX131076:MZC131076 NIT131076:NIY131076 NSP131076:NSU131076 OCL131076:OCQ131076 OMH131076:OMM131076 OWD131076:OWI131076 PFZ131076:PGE131076 PPV131076:PQA131076 PZR131076:PZW131076 QJN131076:QJS131076 QTJ131076:QTO131076 RDF131076:RDK131076 RNB131076:RNG131076 RWX131076:RXC131076 SGT131076:SGY131076 SQP131076:SQU131076 TAL131076:TAQ131076 TKH131076:TKM131076 TUD131076:TUI131076 UDZ131076:UEE131076 UNV131076:UOA131076 UXR131076:UXW131076 VHN131076:VHS131076 VRJ131076:VRO131076 WBF131076:WBK131076 WLB131076:WLG131076 WUX131076:WVC131076 A196612:F196612 IL196612:IQ196612 SH196612:SM196612 ACD196612:ACI196612 ALZ196612:AME196612 AVV196612:AWA196612 BFR196612:BFW196612 BPN196612:BPS196612 BZJ196612:BZO196612 CJF196612:CJK196612 CTB196612:CTG196612 DCX196612:DDC196612 DMT196612:DMY196612 DWP196612:DWU196612 EGL196612:EGQ196612 EQH196612:EQM196612 FAD196612:FAI196612 FJZ196612:FKE196612 FTV196612:FUA196612 GDR196612:GDW196612 GNN196612:GNS196612 GXJ196612:GXO196612 HHF196612:HHK196612 HRB196612:HRG196612 IAX196612:IBC196612 IKT196612:IKY196612 IUP196612:IUU196612 JEL196612:JEQ196612 JOH196612:JOM196612 JYD196612:JYI196612 KHZ196612:KIE196612 KRV196612:KSA196612 LBR196612:LBW196612 LLN196612:LLS196612 LVJ196612:LVO196612 MFF196612:MFK196612 MPB196612:MPG196612 MYX196612:MZC196612 NIT196612:NIY196612 NSP196612:NSU196612 OCL196612:OCQ196612 OMH196612:OMM196612 OWD196612:OWI196612 PFZ196612:PGE196612 PPV196612:PQA196612 PZR196612:PZW196612 QJN196612:QJS196612 QTJ196612:QTO196612 RDF196612:RDK196612 RNB196612:RNG196612 RWX196612:RXC196612 SGT196612:SGY196612 SQP196612:SQU196612 TAL196612:TAQ196612 TKH196612:TKM196612 TUD196612:TUI196612 UDZ196612:UEE196612 UNV196612:UOA196612 UXR196612:UXW196612 VHN196612:VHS196612 VRJ196612:VRO196612 WBF196612:WBK196612 WLB196612:WLG196612 WUX196612:WVC196612 A262148:F262148 IL262148:IQ262148 SH262148:SM262148 ACD262148:ACI262148 ALZ262148:AME262148 AVV262148:AWA262148 BFR262148:BFW262148 BPN262148:BPS262148 BZJ262148:BZO262148 CJF262148:CJK262148 CTB262148:CTG262148 DCX262148:DDC262148 DMT262148:DMY262148 DWP262148:DWU262148 EGL262148:EGQ262148 EQH262148:EQM262148 FAD262148:FAI262148 FJZ262148:FKE262148 FTV262148:FUA262148 GDR262148:GDW262148 GNN262148:GNS262148 GXJ262148:GXO262148 HHF262148:HHK262148 HRB262148:HRG262148 IAX262148:IBC262148 IKT262148:IKY262148 IUP262148:IUU262148 JEL262148:JEQ262148 JOH262148:JOM262148 JYD262148:JYI262148 KHZ262148:KIE262148 KRV262148:KSA262148 LBR262148:LBW262148 LLN262148:LLS262148 LVJ262148:LVO262148 MFF262148:MFK262148 MPB262148:MPG262148 MYX262148:MZC262148 NIT262148:NIY262148 NSP262148:NSU262148 OCL262148:OCQ262148 OMH262148:OMM262148 OWD262148:OWI262148 PFZ262148:PGE262148 PPV262148:PQA262148 PZR262148:PZW262148 QJN262148:QJS262148 QTJ262148:QTO262148 RDF262148:RDK262148 RNB262148:RNG262148 RWX262148:RXC262148 SGT262148:SGY262148 SQP262148:SQU262148 TAL262148:TAQ262148 TKH262148:TKM262148 TUD262148:TUI262148 UDZ262148:UEE262148 UNV262148:UOA262148 UXR262148:UXW262148 VHN262148:VHS262148 VRJ262148:VRO262148 WBF262148:WBK262148 WLB262148:WLG262148 WUX262148:WVC262148 A327684:F327684 IL327684:IQ327684 SH327684:SM327684 ACD327684:ACI327684 ALZ327684:AME327684 AVV327684:AWA327684 BFR327684:BFW327684 BPN327684:BPS327684 BZJ327684:BZO327684 CJF327684:CJK327684 CTB327684:CTG327684 DCX327684:DDC327684 DMT327684:DMY327684 DWP327684:DWU327684 EGL327684:EGQ327684 EQH327684:EQM327684 FAD327684:FAI327684 FJZ327684:FKE327684 FTV327684:FUA327684 GDR327684:GDW327684 GNN327684:GNS327684 GXJ327684:GXO327684 HHF327684:HHK327684 HRB327684:HRG327684 IAX327684:IBC327684 IKT327684:IKY327684 IUP327684:IUU327684 JEL327684:JEQ327684 JOH327684:JOM327684 JYD327684:JYI327684 KHZ327684:KIE327684 KRV327684:KSA327684 LBR327684:LBW327684 LLN327684:LLS327684 LVJ327684:LVO327684 MFF327684:MFK327684 MPB327684:MPG327684 MYX327684:MZC327684 NIT327684:NIY327684 NSP327684:NSU327684 OCL327684:OCQ327684 OMH327684:OMM327684 OWD327684:OWI327684 PFZ327684:PGE327684 PPV327684:PQA327684 PZR327684:PZW327684 QJN327684:QJS327684 QTJ327684:QTO327684 RDF327684:RDK327684 RNB327684:RNG327684 RWX327684:RXC327684 SGT327684:SGY327684 SQP327684:SQU327684 TAL327684:TAQ327684 TKH327684:TKM327684 TUD327684:TUI327684 UDZ327684:UEE327684 UNV327684:UOA327684 UXR327684:UXW327684 VHN327684:VHS327684 VRJ327684:VRO327684 WBF327684:WBK327684 WLB327684:WLG327684 WUX327684:WVC327684 A393220:F393220 IL393220:IQ393220 SH393220:SM393220 ACD393220:ACI393220 ALZ393220:AME393220 AVV393220:AWA393220 BFR393220:BFW393220 BPN393220:BPS393220 BZJ393220:BZO393220 CJF393220:CJK393220 CTB393220:CTG393220 DCX393220:DDC393220 DMT393220:DMY393220 DWP393220:DWU393220 EGL393220:EGQ393220 EQH393220:EQM393220 FAD393220:FAI393220 FJZ393220:FKE393220 FTV393220:FUA393220 GDR393220:GDW393220 GNN393220:GNS393220 GXJ393220:GXO393220 HHF393220:HHK393220 HRB393220:HRG393220 IAX393220:IBC393220 IKT393220:IKY393220 IUP393220:IUU393220 JEL393220:JEQ393220 JOH393220:JOM393220 JYD393220:JYI393220 KHZ393220:KIE393220 KRV393220:KSA393220 LBR393220:LBW393220 LLN393220:LLS393220 LVJ393220:LVO393220 MFF393220:MFK393220 MPB393220:MPG393220 MYX393220:MZC393220 NIT393220:NIY393220 NSP393220:NSU393220 OCL393220:OCQ393220 OMH393220:OMM393220 OWD393220:OWI393220 PFZ393220:PGE393220 PPV393220:PQA393220 PZR393220:PZW393220 QJN393220:QJS393220 QTJ393220:QTO393220 RDF393220:RDK393220 RNB393220:RNG393220 RWX393220:RXC393220 SGT393220:SGY393220 SQP393220:SQU393220 TAL393220:TAQ393220 TKH393220:TKM393220 TUD393220:TUI393220 UDZ393220:UEE393220 UNV393220:UOA393220 UXR393220:UXW393220 VHN393220:VHS393220 VRJ393220:VRO393220 WBF393220:WBK393220 WLB393220:WLG393220 WUX393220:WVC393220 A458756:F458756 IL458756:IQ458756 SH458756:SM458756 ACD458756:ACI458756 ALZ458756:AME458756 AVV458756:AWA458756 BFR458756:BFW458756 BPN458756:BPS458756 BZJ458756:BZO458756 CJF458756:CJK458756 CTB458756:CTG458756 DCX458756:DDC458756 DMT458756:DMY458756 DWP458756:DWU458756 EGL458756:EGQ458756 EQH458756:EQM458756 FAD458756:FAI458756 FJZ458756:FKE458756 FTV458756:FUA458756 GDR458756:GDW458756 GNN458756:GNS458756 GXJ458756:GXO458756 HHF458756:HHK458756 HRB458756:HRG458756 IAX458756:IBC458756 IKT458756:IKY458756 IUP458756:IUU458756 JEL458756:JEQ458756 JOH458756:JOM458756 JYD458756:JYI458756 KHZ458756:KIE458756 KRV458756:KSA458756 LBR458756:LBW458756 LLN458756:LLS458756 LVJ458756:LVO458756 MFF458756:MFK458756 MPB458756:MPG458756 MYX458756:MZC458756 NIT458756:NIY458756 NSP458756:NSU458756 OCL458756:OCQ458756 OMH458756:OMM458756 OWD458756:OWI458756 PFZ458756:PGE458756 PPV458756:PQA458756 PZR458756:PZW458756 QJN458756:QJS458756 QTJ458756:QTO458756 RDF458756:RDK458756 RNB458756:RNG458756 RWX458756:RXC458756 SGT458756:SGY458756 SQP458756:SQU458756 TAL458756:TAQ458756 TKH458756:TKM458756 TUD458756:TUI458756 UDZ458756:UEE458756 UNV458756:UOA458756 UXR458756:UXW458756 VHN458756:VHS458756 VRJ458756:VRO458756 WBF458756:WBK458756 WLB458756:WLG458756 WUX458756:WVC458756 A524292:F524292 IL524292:IQ524292 SH524292:SM524292 ACD524292:ACI524292 ALZ524292:AME524292 AVV524292:AWA524292 BFR524292:BFW524292 BPN524292:BPS524292 BZJ524292:BZO524292 CJF524292:CJK524292 CTB524292:CTG524292 DCX524292:DDC524292 DMT524292:DMY524292 DWP524292:DWU524292 EGL524292:EGQ524292 EQH524292:EQM524292 FAD524292:FAI524292 FJZ524292:FKE524292 FTV524292:FUA524292 GDR524292:GDW524292 GNN524292:GNS524292 GXJ524292:GXO524292 HHF524292:HHK524292 HRB524292:HRG524292 IAX524292:IBC524292 IKT524292:IKY524292 IUP524292:IUU524292 JEL524292:JEQ524292 JOH524292:JOM524292 JYD524292:JYI524292 KHZ524292:KIE524292 KRV524292:KSA524292 LBR524292:LBW524292 LLN524292:LLS524292 LVJ524292:LVO524292 MFF524292:MFK524292 MPB524292:MPG524292 MYX524292:MZC524292 NIT524292:NIY524292 NSP524292:NSU524292 OCL524292:OCQ524292 OMH524292:OMM524292 OWD524292:OWI524292 PFZ524292:PGE524292 PPV524292:PQA524292 PZR524292:PZW524292 QJN524292:QJS524292 QTJ524292:QTO524292 RDF524292:RDK524292 RNB524292:RNG524292 RWX524292:RXC524292 SGT524292:SGY524292 SQP524292:SQU524292 TAL524292:TAQ524292 TKH524292:TKM524292 TUD524292:TUI524292 UDZ524292:UEE524292 UNV524292:UOA524292 UXR524292:UXW524292 VHN524292:VHS524292 VRJ524292:VRO524292 WBF524292:WBK524292 WLB524292:WLG524292 WUX524292:WVC524292 A589828:F589828 IL589828:IQ589828 SH589828:SM589828 ACD589828:ACI589828 ALZ589828:AME589828 AVV589828:AWA589828 BFR589828:BFW589828 BPN589828:BPS589828 BZJ589828:BZO589828 CJF589828:CJK589828 CTB589828:CTG589828 DCX589828:DDC589828 DMT589828:DMY589828 DWP589828:DWU589828 EGL589828:EGQ589828 EQH589828:EQM589828 FAD589828:FAI589828 FJZ589828:FKE589828 FTV589828:FUA589828 GDR589828:GDW589828 GNN589828:GNS589828 GXJ589828:GXO589828 HHF589828:HHK589828 HRB589828:HRG589828 IAX589828:IBC589828 IKT589828:IKY589828 IUP589828:IUU589828 JEL589828:JEQ589828 JOH589828:JOM589828 JYD589828:JYI589828 KHZ589828:KIE589828 KRV589828:KSA589828 LBR589828:LBW589828 LLN589828:LLS589828 LVJ589828:LVO589828 MFF589828:MFK589828 MPB589828:MPG589828 MYX589828:MZC589828 NIT589828:NIY589828 NSP589828:NSU589828 OCL589828:OCQ589828 OMH589828:OMM589828 OWD589828:OWI589828 PFZ589828:PGE589828 PPV589828:PQA589828 PZR589828:PZW589828 QJN589828:QJS589828 QTJ589828:QTO589828 RDF589828:RDK589828 RNB589828:RNG589828 RWX589828:RXC589828 SGT589828:SGY589828 SQP589828:SQU589828 TAL589828:TAQ589828 TKH589828:TKM589828 TUD589828:TUI589828 UDZ589828:UEE589828 UNV589828:UOA589828 UXR589828:UXW589828 VHN589828:VHS589828 VRJ589828:VRO589828 WBF589828:WBK589828 WLB589828:WLG589828 WUX589828:WVC589828 A655364:F655364 IL655364:IQ655364 SH655364:SM655364 ACD655364:ACI655364 ALZ655364:AME655364 AVV655364:AWA655364 BFR655364:BFW655364 BPN655364:BPS655364 BZJ655364:BZO655364 CJF655364:CJK655364 CTB655364:CTG655364 DCX655364:DDC655364 DMT655364:DMY655364 DWP655364:DWU655364 EGL655364:EGQ655364 EQH655364:EQM655364 FAD655364:FAI655364 FJZ655364:FKE655364 FTV655364:FUA655364 GDR655364:GDW655364 GNN655364:GNS655364 GXJ655364:GXO655364 HHF655364:HHK655364 HRB655364:HRG655364 IAX655364:IBC655364 IKT655364:IKY655364 IUP655364:IUU655364 JEL655364:JEQ655364 JOH655364:JOM655364 JYD655364:JYI655364 KHZ655364:KIE655364 KRV655364:KSA655364 LBR655364:LBW655364 LLN655364:LLS655364 LVJ655364:LVO655364 MFF655364:MFK655364 MPB655364:MPG655364 MYX655364:MZC655364 NIT655364:NIY655364 NSP655364:NSU655364 OCL655364:OCQ655364 OMH655364:OMM655364 OWD655364:OWI655364 PFZ655364:PGE655364 PPV655364:PQA655364 PZR655364:PZW655364 QJN655364:QJS655364 QTJ655364:QTO655364 RDF655364:RDK655364 RNB655364:RNG655364 RWX655364:RXC655364 SGT655364:SGY655364 SQP655364:SQU655364 TAL655364:TAQ655364 TKH655364:TKM655364 TUD655364:TUI655364 UDZ655364:UEE655364 UNV655364:UOA655364 UXR655364:UXW655364 VHN655364:VHS655364 VRJ655364:VRO655364 WBF655364:WBK655364 WLB655364:WLG655364 WUX655364:WVC655364 A720900:F720900 IL720900:IQ720900 SH720900:SM720900 ACD720900:ACI720900 ALZ720900:AME720900 AVV720900:AWA720900 BFR720900:BFW720900 BPN720900:BPS720900 BZJ720900:BZO720900 CJF720900:CJK720900 CTB720900:CTG720900 DCX720900:DDC720900 DMT720900:DMY720900 DWP720900:DWU720900 EGL720900:EGQ720900 EQH720900:EQM720900 FAD720900:FAI720900 FJZ720900:FKE720900 FTV720900:FUA720900 GDR720900:GDW720900 GNN720900:GNS720900 GXJ720900:GXO720900 HHF720900:HHK720900 HRB720900:HRG720900 IAX720900:IBC720900 IKT720900:IKY720900 IUP720900:IUU720900 JEL720900:JEQ720900 JOH720900:JOM720900 JYD720900:JYI720900 KHZ720900:KIE720900 KRV720900:KSA720900 LBR720900:LBW720900 LLN720900:LLS720900 LVJ720900:LVO720900 MFF720900:MFK720900 MPB720900:MPG720900 MYX720900:MZC720900 NIT720900:NIY720900 NSP720900:NSU720900 OCL720900:OCQ720900 OMH720900:OMM720900 OWD720900:OWI720900 PFZ720900:PGE720900 PPV720900:PQA720900 PZR720900:PZW720900 QJN720900:QJS720900 QTJ720900:QTO720900 RDF720900:RDK720900 RNB720900:RNG720900 RWX720900:RXC720900 SGT720900:SGY720900 SQP720900:SQU720900 TAL720900:TAQ720900 TKH720900:TKM720900 TUD720900:TUI720900 UDZ720900:UEE720900 UNV720900:UOA720900 UXR720900:UXW720900 VHN720900:VHS720900 VRJ720900:VRO720900 WBF720900:WBK720900 WLB720900:WLG720900 WUX720900:WVC720900 A786436:F786436 IL786436:IQ786436 SH786436:SM786436 ACD786436:ACI786436 ALZ786436:AME786436 AVV786436:AWA786436 BFR786436:BFW786436 BPN786436:BPS786436 BZJ786436:BZO786436 CJF786436:CJK786436 CTB786436:CTG786436 DCX786436:DDC786436 DMT786436:DMY786436 DWP786436:DWU786436 EGL786436:EGQ786436 EQH786436:EQM786436 FAD786436:FAI786436 FJZ786436:FKE786436 FTV786436:FUA786436 GDR786436:GDW786436 GNN786436:GNS786436 GXJ786436:GXO786436 HHF786436:HHK786436 HRB786436:HRG786436 IAX786436:IBC786436 IKT786436:IKY786436 IUP786436:IUU786436 JEL786436:JEQ786436 JOH786436:JOM786436 JYD786436:JYI786436 KHZ786436:KIE786436 KRV786436:KSA786436 LBR786436:LBW786436 LLN786436:LLS786436 LVJ786436:LVO786436 MFF786436:MFK786436 MPB786436:MPG786436 MYX786436:MZC786436 NIT786436:NIY786436 NSP786436:NSU786436 OCL786436:OCQ786436 OMH786436:OMM786436 OWD786436:OWI786436 PFZ786436:PGE786436 PPV786436:PQA786436 PZR786436:PZW786436 QJN786436:QJS786436 QTJ786436:QTO786436 RDF786436:RDK786436 RNB786436:RNG786436 RWX786436:RXC786436 SGT786436:SGY786436 SQP786436:SQU786436 TAL786436:TAQ786436 TKH786436:TKM786436 TUD786436:TUI786436 UDZ786436:UEE786436 UNV786436:UOA786436 UXR786436:UXW786436 VHN786436:VHS786436 VRJ786436:VRO786436 WBF786436:WBK786436 WLB786436:WLG786436 WUX786436:WVC786436 A851972:F851972 IL851972:IQ851972 SH851972:SM851972 ACD851972:ACI851972 ALZ851972:AME851972 AVV851972:AWA851972 BFR851972:BFW851972 BPN851972:BPS851972 BZJ851972:BZO851972 CJF851972:CJK851972 CTB851972:CTG851972 DCX851972:DDC851972 DMT851972:DMY851972 DWP851972:DWU851972 EGL851972:EGQ851972 EQH851972:EQM851972 FAD851972:FAI851972 FJZ851972:FKE851972 FTV851972:FUA851972 GDR851972:GDW851972 GNN851972:GNS851972 GXJ851972:GXO851972 HHF851972:HHK851972 HRB851972:HRG851972 IAX851972:IBC851972 IKT851972:IKY851972 IUP851972:IUU851972 JEL851972:JEQ851972 JOH851972:JOM851972 JYD851972:JYI851972 KHZ851972:KIE851972 KRV851972:KSA851972 LBR851972:LBW851972 LLN851972:LLS851972 LVJ851972:LVO851972 MFF851972:MFK851972 MPB851972:MPG851972 MYX851972:MZC851972 NIT851972:NIY851972 NSP851972:NSU851972 OCL851972:OCQ851972 OMH851972:OMM851972 OWD851972:OWI851972 PFZ851972:PGE851972 PPV851972:PQA851972 PZR851972:PZW851972 QJN851972:QJS851972 QTJ851972:QTO851972 RDF851972:RDK851972 RNB851972:RNG851972 RWX851972:RXC851972 SGT851972:SGY851972 SQP851972:SQU851972 TAL851972:TAQ851972 TKH851972:TKM851972 TUD851972:TUI851972 UDZ851972:UEE851972 UNV851972:UOA851972 UXR851972:UXW851972 VHN851972:VHS851972 VRJ851972:VRO851972 WBF851972:WBK851972 WLB851972:WLG851972 WUX851972:WVC851972 A917508:F917508 IL917508:IQ917508 SH917508:SM917508 ACD917508:ACI917508 ALZ917508:AME917508 AVV917508:AWA917508 BFR917508:BFW917508 BPN917508:BPS917508 BZJ917508:BZO917508 CJF917508:CJK917508 CTB917508:CTG917508 DCX917508:DDC917508 DMT917508:DMY917508 DWP917508:DWU917508 EGL917508:EGQ917508 EQH917508:EQM917508 FAD917508:FAI917508 FJZ917508:FKE917508 FTV917508:FUA917508 GDR917508:GDW917508 GNN917508:GNS917508 GXJ917508:GXO917508 HHF917508:HHK917508 HRB917508:HRG917508 IAX917508:IBC917508 IKT917508:IKY917508 IUP917508:IUU917508 JEL917508:JEQ917508 JOH917508:JOM917508 JYD917508:JYI917508 KHZ917508:KIE917508 KRV917508:KSA917508 LBR917508:LBW917508 LLN917508:LLS917508 LVJ917508:LVO917508 MFF917508:MFK917508 MPB917508:MPG917508 MYX917508:MZC917508 NIT917508:NIY917508 NSP917508:NSU917508 OCL917508:OCQ917508 OMH917508:OMM917508 OWD917508:OWI917508 PFZ917508:PGE917508 PPV917508:PQA917508 PZR917508:PZW917508 QJN917508:QJS917508 QTJ917508:QTO917508 RDF917508:RDK917508 RNB917508:RNG917508 RWX917508:RXC917508 SGT917508:SGY917508 SQP917508:SQU917508 TAL917508:TAQ917508 TKH917508:TKM917508 TUD917508:TUI917508 UDZ917508:UEE917508 UNV917508:UOA917508 UXR917508:UXW917508 VHN917508:VHS917508 VRJ917508:VRO917508 WBF917508:WBK917508 WLB917508:WLG917508 WUX917508:WVC917508 A983044:F983044 IL983044:IQ983044 SH983044:SM983044 ACD983044:ACI983044 ALZ983044:AME983044 AVV983044:AWA983044 BFR983044:BFW983044 BPN983044:BPS983044 BZJ983044:BZO983044 CJF983044:CJK983044 CTB983044:CTG983044 DCX983044:DDC983044 DMT983044:DMY983044 DWP983044:DWU983044 EGL983044:EGQ983044 EQH983044:EQM983044 FAD983044:FAI983044 FJZ983044:FKE983044 FTV983044:FUA983044 GDR983044:GDW983044 GNN983044:GNS983044 GXJ983044:GXO983044 HHF983044:HHK983044 HRB983044:HRG983044 IAX983044:IBC983044 IKT983044:IKY983044 IUP983044:IUU983044 JEL983044:JEQ983044 JOH983044:JOM983044 JYD983044:JYI983044 KHZ983044:KIE983044 KRV983044:KSA983044 LBR983044:LBW983044 LLN983044:LLS983044 LVJ983044:LVO983044 MFF983044:MFK983044 MPB983044:MPG983044 MYX983044:MZC983044 NIT983044:NIY983044 NSP983044:NSU983044 OCL983044:OCQ983044 OMH983044:OMM983044 OWD983044:OWI983044 PFZ983044:PGE983044 PPV983044:PQA983044 PZR983044:PZW983044 QJN983044:QJS983044 QTJ983044:QTO983044 RDF983044:RDK983044 RNB983044:RNG983044 RWX983044:RXC983044 SGT983044:SGY983044 SQP983044:SQU983044 TAL983044:TAQ983044 TKH983044:TKM983044 TUD983044:TUI983044 UDZ983044:UEE983044 UNV983044:UOA983044 UXR983044:UXW983044 VHN983044:VHS983044 VRJ983044:VRO983044 WBF983044:WBK983044 WLB983044:WLG983044"/>
    <dataValidation type="list" allowBlank="1" showInputMessage="1" showErrorMessage="1" promptTitle="MONTH" prompt="Select month from drop-down menu." sqref="WVP983044:WVR983044 JD4:JF4 SZ4:TB4 ACV4:ACX4 AMR4:AMT4 AWN4:AWP4 BGJ4:BGL4 BQF4:BQH4 CAB4:CAD4 CJX4:CJZ4 CTT4:CTV4 DDP4:DDR4 DNL4:DNN4 DXH4:DXJ4 EHD4:EHF4 EQZ4:ERB4 FAV4:FAX4 FKR4:FKT4 FUN4:FUP4 GEJ4:GEL4 GOF4:GOH4 GYB4:GYD4 HHX4:HHZ4 HRT4:HRV4 IBP4:IBR4 ILL4:ILN4 IVH4:IVJ4 JFD4:JFF4 JOZ4:JPB4 JYV4:JYX4 KIR4:KIT4 KSN4:KSP4 LCJ4:LCL4 LMF4:LMH4 LWB4:LWD4 MFX4:MFZ4 MPT4:MPV4 MZP4:MZR4 NJL4:NJN4 NTH4:NTJ4 ODD4:ODF4 OMZ4:ONB4 OWV4:OWX4 PGR4:PGT4 PQN4:PQP4 QAJ4:QAL4 QKF4:QKH4 QUB4:QUD4 RDX4:RDZ4 RNT4:RNV4 RXP4:RXR4 SHL4:SHN4 SRH4:SRJ4 TBD4:TBF4 TKZ4:TLB4 TUV4:TUX4 UER4:UET4 UON4:UOP4 UYJ4:UYL4 VIF4:VIH4 VSB4:VSD4 WBX4:WBZ4 WLT4:WLV4 WVP4:WVR4 S65540:U65540 JD65540:JF65540 SZ65540:TB65540 ACV65540:ACX65540 AMR65540:AMT65540 AWN65540:AWP65540 BGJ65540:BGL65540 BQF65540:BQH65540 CAB65540:CAD65540 CJX65540:CJZ65540 CTT65540:CTV65540 DDP65540:DDR65540 DNL65540:DNN65540 DXH65540:DXJ65540 EHD65540:EHF65540 EQZ65540:ERB65540 FAV65540:FAX65540 FKR65540:FKT65540 FUN65540:FUP65540 GEJ65540:GEL65540 GOF65540:GOH65540 GYB65540:GYD65540 HHX65540:HHZ65540 HRT65540:HRV65540 IBP65540:IBR65540 ILL65540:ILN65540 IVH65540:IVJ65540 JFD65540:JFF65540 JOZ65540:JPB65540 JYV65540:JYX65540 KIR65540:KIT65540 KSN65540:KSP65540 LCJ65540:LCL65540 LMF65540:LMH65540 LWB65540:LWD65540 MFX65540:MFZ65540 MPT65540:MPV65540 MZP65540:MZR65540 NJL65540:NJN65540 NTH65540:NTJ65540 ODD65540:ODF65540 OMZ65540:ONB65540 OWV65540:OWX65540 PGR65540:PGT65540 PQN65540:PQP65540 QAJ65540:QAL65540 QKF65540:QKH65540 QUB65540:QUD65540 RDX65540:RDZ65540 RNT65540:RNV65540 RXP65540:RXR65540 SHL65540:SHN65540 SRH65540:SRJ65540 TBD65540:TBF65540 TKZ65540:TLB65540 TUV65540:TUX65540 UER65540:UET65540 UON65540:UOP65540 UYJ65540:UYL65540 VIF65540:VIH65540 VSB65540:VSD65540 WBX65540:WBZ65540 WLT65540:WLV65540 WVP65540:WVR65540 S131076:U131076 JD131076:JF131076 SZ131076:TB131076 ACV131076:ACX131076 AMR131076:AMT131076 AWN131076:AWP131076 BGJ131076:BGL131076 BQF131076:BQH131076 CAB131076:CAD131076 CJX131076:CJZ131076 CTT131076:CTV131076 DDP131076:DDR131076 DNL131076:DNN131076 DXH131076:DXJ131076 EHD131076:EHF131076 EQZ131076:ERB131076 FAV131076:FAX131076 FKR131076:FKT131076 FUN131076:FUP131076 GEJ131076:GEL131076 GOF131076:GOH131076 GYB131076:GYD131076 HHX131076:HHZ131076 HRT131076:HRV131076 IBP131076:IBR131076 ILL131076:ILN131076 IVH131076:IVJ131076 JFD131076:JFF131076 JOZ131076:JPB131076 JYV131076:JYX131076 KIR131076:KIT131076 KSN131076:KSP131076 LCJ131076:LCL131076 LMF131076:LMH131076 LWB131076:LWD131076 MFX131076:MFZ131076 MPT131076:MPV131076 MZP131076:MZR131076 NJL131076:NJN131076 NTH131076:NTJ131076 ODD131076:ODF131076 OMZ131076:ONB131076 OWV131076:OWX131076 PGR131076:PGT131076 PQN131076:PQP131076 QAJ131076:QAL131076 QKF131076:QKH131076 QUB131076:QUD131076 RDX131076:RDZ131076 RNT131076:RNV131076 RXP131076:RXR131076 SHL131076:SHN131076 SRH131076:SRJ131076 TBD131076:TBF131076 TKZ131076:TLB131076 TUV131076:TUX131076 UER131076:UET131076 UON131076:UOP131076 UYJ131076:UYL131076 VIF131076:VIH131076 VSB131076:VSD131076 WBX131076:WBZ131076 WLT131076:WLV131076 WVP131076:WVR131076 S196612:U196612 JD196612:JF196612 SZ196612:TB196612 ACV196612:ACX196612 AMR196612:AMT196612 AWN196612:AWP196612 BGJ196612:BGL196612 BQF196612:BQH196612 CAB196612:CAD196612 CJX196612:CJZ196612 CTT196612:CTV196612 DDP196612:DDR196612 DNL196612:DNN196612 DXH196612:DXJ196612 EHD196612:EHF196612 EQZ196612:ERB196612 FAV196612:FAX196612 FKR196612:FKT196612 FUN196612:FUP196612 GEJ196612:GEL196612 GOF196612:GOH196612 GYB196612:GYD196612 HHX196612:HHZ196612 HRT196612:HRV196612 IBP196612:IBR196612 ILL196612:ILN196612 IVH196612:IVJ196612 JFD196612:JFF196612 JOZ196612:JPB196612 JYV196612:JYX196612 KIR196612:KIT196612 KSN196612:KSP196612 LCJ196612:LCL196612 LMF196612:LMH196612 LWB196612:LWD196612 MFX196612:MFZ196612 MPT196612:MPV196612 MZP196612:MZR196612 NJL196612:NJN196612 NTH196612:NTJ196612 ODD196612:ODF196612 OMZ196612:ONB196612 OWV196612:OWX196612 PGR196612:PGT196612 PQN196612:PQP196612 QAJ196612:QAL196612 QKF196612:QKH196612 QUB196612:QUD196612 RDX196612:RDZ196612 RNT196612:RNV196612 RXP196612:RXR196612 SHL196612:SHN196612 SRH196612:SRJ196612 TBD196612:TBF196612 TKZ196612:TLB196612 TUV196612:TUX196612 UER196612:UET196612 UON196612:UOP196612 UYJ196612:UYL196612 VIF196612:VIH196612 VSB196612:VSD196612 WBX196612:WBZ196612 WLT196612:WLV196612 WVP196612:WVR196612 S262148:U262148 JD262148:JF262148 SZ262148:TB262148 ACV262148:ACX262148 AMR262148:AMT262148 AWN262148:AWP262148 BGJ262148:BGL262148 BQF262148:BQH262148 CAB262148:CAD262148 CJX262148:CJZ262148 CTT262148:CTV262148 DDP262148:DDR262148 DNL262148:DNN262148 DXH262148:DXJ262148 EHD262148:EHF262148 EQZ262148:ERB262148 FAV262148:FAX262148 FKR262148:FKT262148 FUN262148:FUP262148 GEJ262148:GEL262148 GOF262148:GOH262148 GYB262148:GYD262148 HHX262148:HHZ262148 HRT262148:HRV262148 IBP262148:IBR262148 ILL262148:ILN262148 IVH262148:IVJ262148 JFD262148:JFF262148 JOZ262148:JPB262148 JYV262148:JYX262148 KIR262148:KIT262148 KSN262148:KSP262148 LCJ262148:LCL262148 LMF262148:LMH262148 LWB262148:LWD262148 MFX262148:MFZ262148 MPT262148:MPV262148 MZP262148:MZR262148 NJL262148:NJN262148 NTH262148:NTJ262148 ODD262148:ODF262148 OMZ262148:ONB262148 OWV262148:OWX262148 PGR262148:PGT262148 PQN262148:PQP262148 QAJ262148:QAL262148 QKF262148:QKH262148 QUB262148:QUD262148 RDX262148:RDZ262148 RNT262148:RNV262148 RXP262148:RXR262148 SHL262148:SHN262148 SRH262148:SRJ262148 TBD262148:TBF262148 TKZ262148:TLB262148 TUV262148:TUX262148 UER262148:UET262148 UON262148:UOP262148 UYJ262148:UYL262148 VIF262148:VIH262148 VSB262148:VSD262148 WBX262148:WBZ262148 WLT262148:WLV262148 WVP262148:WVR262148 S327684:U327684 JD327684:JF327684 SZ327684:TB327684 ACV327684:ACX327684 AMR327684:AMT327684 AWN327684:AWP327684 BGJ327684:BGL327684 BQF327684:BQH327684 CAB327684:CAD327684 CJX327684:CJZ327684 CTT327684:CTV327684 DDP327684:DDR327684 DNL327684:DNN327684 DXH327684:DXJ327684 EHD327684:EHF327684 EQZ327684:ERB327684 FAV327684:FAX327684 FKR327684:FKT327684 FUN327684:FUP327684 GEJ327684:GEL327684 GOF327684:GOH327684 GYB327684:GYD327684 HHX327684:HHZ327684 HRT327684:HRV327684 IBP327684:IBR327684 ILL327684:ILN327684 IVH327684:IVJ327684 JFD327684:JFF327684 JOZ327684:JPB327684 JYV327684:JYX327684 KIR327684:KIT327684 KSN327684:KSP327684 LCJ327684:LCL327684 LMF327684:LMH327684 LWB327684:LWD327684 MFX327684:MFZ327684 MPT327684:MPV327684 MZP327684:MZR327684 NJL327684:NJN327684 NTH327684:NTJ327684 ODD327684:ODF327684 OMZ327684:ONB327684 OWV327684:OWX327684 PGR327684:PGT327684 PQN327684:PQP327684 QAJ327684:QAL327684 QKF327684:QKH327684 QUB327684:QUD327684 RDX327684:RDZ327684 RNT327684:RNV327684 RXP327684:RXR327684 SHL327684:SHN327684 SRH327684:SRJ327684 TBD327684:TBF327684 TKZ327684:TLB327684 TUV327684:TUX327684 UER327684:UET327684 UON327684:UOP327684 UYJ327684:UYL327684 VIF327684:VIH327684 VSB327684:VSD327684 WBX327684:WBZ327684 WLT327684:WLV327684 WVP327684:WVR327684 S393220:U393220 JD393220:JF393220 SZ393220:TB393220 ACV393220:ACX393220 AMR393220:AMT393220 AWN393220:AWP393220 BGJ393220:BGL393220 BQF393220:BQH393220 CAB393220:CAD393220 CJX393220:CJZ393220 CTT393220:CTV393220 DDP393220:DDR393220 DNL393220:DNN393220 DXH393220:DXJ393220 EHD393220:EHF393220 EQZ393220:ERB393220 FAV393220:FAX393220 FKR393220:FKT393220 FUN393220:FUP393220 GEJ393220:GEL393220 GOF393220:GOH393220 GYB393220:GYD393220 HHX393220:HHZ393220 HRT393220:HRV393220 IBP393220:IBR393220 ILL393220:ILN393220 IVH393220:IVJ393220 JFD393220:JFF393220 JOZ393220:JPB393220 JYV393220:JYX393220 KIR393220:KIT393220 KSN393220:KSP393220 LCJ393220:LCL393220 LMF393220:LMH393220 LWB393220:LWD393220 MFX393220:MFZ393220 MPT393220:MPV393220 MZP393220:MZR393220 NJL393220:NJN393220 NTH393220:NTJ393220 ODD393220:ODF393220 OMZ393220:ONB393220 OWV393220:OWX393220 PGR393220:PGT393220 PQN393220:PQP393220 QAJ393220:QAL393220 QKF393220:QKH393220 QUB393220:QUD393220 RDX393220:RDZ393220 RNT393220:RNV393220 RXP393220:RXR393220 SHL393220:SHN393220 SRH393220:SRJ393220 TBD393220:TBF393220 TKZ393220:TLB393220 TUV393220:TUX393220 UER393220:UET393220 UON393220:UOP393220 UYJ393220:UYL393220 VIF393220:VIH393220 VSB393220:VSD393220 WBX393220:WBZ393220 WLT393220:WLV393220 WVP393220:WVR393220 S458756:U458756 JD458756:JF458756 SZ458756:TB458756 ACV458756:ACX458756 AMR458756:AMT458756 AWN458756:AWP458756 BGJ458756:BGL458756 BQF458756:BQH458756 CAB458756:CAD458756 CJX458756:CJZ458756 CTT458756:CTV458756 DDP458756:DDR458756 DNL458756:DNN458756 DXH458756:DXJ458756 EHD458756:EHF458756 EQZ458756:ERB458756 FAV458756:FAX458756 FKR458756:FKT458756 FUN458756:FUP458756 GEJ458756:GEL458756 GOF458756:GOH458756 GYB458756:GYD458756 HHX458756:HHZ458756 HRT458756:HRV458756 IBP458756:IBR458756 ILL458756:ILN458756 IVH458756:IVJ458756 JFD458756:JFF458756 JOZ458756:JPB458756 JYV458756:JYX458756 KIR458756:KIT458756 KSN458756:KSP458756 LCJ458756:LCL458756 LMF458756:LMH458756 LWB458756:LWD458756 MFX458756:MFZ458756 MPT458756:MPV458756 MZP458756:MZR458756 NJL458756:NJN458756 NTH458756:NTJ458756 ODD458756:ODF458756 OMZ458756:ONB458756 OWV458756:OWX458756 PGR458756:PGT458756 PQN458756:PQP458756 QAJ458756:QAL458756 QKF458756:QKH458756 QUB458756:QUD458756 RDX458756:RDZ458756 RNT458756:RNV458756 RXP458756:RXR458756 SHL458756:SHN458756 SRH458756:SRJ458756 TBD458756:TBF458756 TKZ458756:TLB458756 TUV458756:TUX458756 UER458756:UET458756 UON458756:UOP458756 UYJ458756:UYL458756 VIF458756:VIH458756 VSB458756:VSD458756 WBX458756:WBZ458756 WLT458756:WLV458756 WVP458756:WVR458756 S524292:U524292 JD524292:JF524292 SZ524292:TB524292 ACV524292:ACX524292 AMR524292:AMT524292 AWN524292:AWP524292 BGJ524292:BGL524292 BQF524292:BQH524292 CAB524292:CAD524292 CJX524292:CJZ524292 CTT524292:CTV524292 DDP524292:DDR524292 DNL524292:DNN524292 DXH524292:DXJ524292 EHD524292:EHF524292 EQZ524292:ERB524292 FAV524292:FAX524292 FKR524292:FKT524292 FUN524292:FUP524292 GEJ524292:GEL524292 GOF524292:GOH524292 GYB524292:GYD524292 HHX524292:HHZ524292 HRT524292:HRV524292 IBP524292:IBR524292 ILL524292:ILN524292 IVH524292:IVJ524292 JFD524292:JFF524292 JOZ524292:JPB524292 JYV524292:JYX524292 KIR524292:KIT524292 KSN524292:KSP524292 LCJ524292:LCL524292 LMF524292:LMH524292 LWB524292:LWD524292 MFX524292:MFZ524292 MPT524292:MPV524292 MZP524292:MZR524292 NJL524292:NJN524292 NTH524292:NTJ524292 ODD524292:ODF524292 OMZ524292:ONB524292 OWV524292:OWX524292 PGR524292:PGT524292 PQN524292:PQP524292 QAJ524292:QAL524292 QKF524292:QKH524292 QUB524292:QUD524292 RDX524292:RDZ524292 RNT524292:RNV524292 RXP524292:RXR524292 SHL524292:SHN524292 SRH524292:SRJ524292 TBD524292:TBF524292 TKZ524292:TLB524292 TUV524292:TUX524292 UER524292:UET524292 UON524292:UOP524292 UYJ524292:UYL524292 VIF524292:VIH524292 VSB524292:VSD524292 WBX524292:WBZ524292 WLT524292:WLV524292 WVP524292:WVR524292 S589828:U589828 JD589828:JF589828 SZ589828:TB589828 ACV589828:ACX589828 AMR589828:AMT589828 AWN589828:AWP589828 BGJ589828:BGL589828 BQF589828:BQH589828 CAB589828:CAD589828 CJX589828:CJZ589828 CTT589828:CTV589828 DDP589828:DDR589828 DNL589828:DNN589828 DXH589828:DXJ589828 EHD589828:EHF589828 EQZ589828:ERB589828 FAV589828:FAX589828 FKR589828:FKT589828 FUN589828:FUP589828 GEJ589828:GEL589828 GOF589828:GOH589828 GYB589828:GYD589828 HHX589828:HHZ589828 HRT589828:HRV589828 IBP589828:IBR589828 ILL589828:ILN589828 IVH589828:IVJ589828 JFD589828:JFF589828 JOZ589828:JPB589828 JYV589828:JYX589828 KIR589828:KIT589828 KSN589828:KSP589828 LCJ589828:LCL589828 LMF589828:LMH589828 LWB589828:LWD589828 MFX589828:MFZ589828 MPT589828:MPV589828 MZP589828:MZR589828 NJL589828:NJN589828 NTH589828:NTJ589828 ODD589828:ODF589828 OMZ589828:ONB589828 OWV589828:OWX589828 PGR589828:PGT589828 PQN589828:PQP589828 QAJ589828:QAL589828 QKF589828:QKH589828 QUB589828:QUD589828 RDX589828:RDZ589828 RNT589828:RNV589828 RXP589828:RXR589828 SHL589828:SHN589828 SRH589828:SRJ589828 TBD589828:TBF589828 TKZ589828:TLB589828 TUV589828:TUX589828 UER589828:UET589828 UON589828:UOP589828 UYJ589828:UYL589828 VIF589828:VIH589828 VSB589828:VSD589828 WBX589828:WBZ589828 WLT589828:WLV589828 WVP589828:WVR589828 S655364:U655364 JD655364:JF655364 SZ655364:TB655364 ACV655364:ACX655364 AMR655364:AMT655364 AWN655364:AWP655364 BGJ655364:BGL655364 BQF655364:BQH655364 CAB655364:CAD655364 CJX655364:CJZ655364 CTT655364:CTV655364 DDP655364:DDR655364 DNL655364:DNN655364 DXH655364:DXJ655364 EHD655364:EHF655364 EQZ655364:ERB655364 FAV655364:FAX655364 FKR655364:FKT655364 FUN655364:FUP655364 GEJ655364:GEL655364 GOF655364:GOH655364 GYB655364:GYD655364 HHX655364:HHZ655364 HRT655364:HRV655364 IBP655364:IBR655364 ILL655364:ILN655364 IVH655364:IVJ655364 JFD655364:JFF655364 JOZ655364:JPB655364 JYV655364:JYX655364 KIR655364:KIT655364 KSN655364:KSP655364 LCJ655364:LCL655364 LMF655364:LMH655364 LWB655364:LWD655364 MFX655364:MFZ655364 MPT655364:MPV655364 MZP655364:MZR655364 NJL655364:NJN655364 NTH655364:NTJ655364 ODD655364:ODF655364 OMZ655364:ONB655364 OWV655364:OWX655364 PGR655364:PGT655364 PQN655364:PQP655364 QAJ655364:QAL655364 QKF655364:QKH655364 QUB655364:QUD655364 RDX655364:RDZ655364 RNT655364:RNV655364 RXP655364:RXR655364 SHL655364:SHN655364 SRH655364:SRJ655364 TBD655364:TBF655364 TKZ655364:TLB655364 TUV655364:TUX655364 UER655364:UET655364 UON655364:UOP655364 UYJ655364:UYL655364 VIF655364:VIH655364 VSB655364:VSD655364 WBX655364:WBZ655364 WLT655364:WLV655364 WVP655364:WVR655364 S720900:U720900 JD720900:JF720900 SZ720900:TB720900 ACV720900:ACX720900 AMR720900:AMT720900 AWN720900:AWP720900 BGJ720900:BGL720900 BQF720900:BQH720900 CAB720900:CAD720900 CJX720900:CJZ720900 CTT720900:CTV720900 DDP720900:DDR720900 DNL720900:DNN720900 DXH720900:DXJ720900 EHD720900:EHF720900 EQZ720900:ERB720900 FAV720900:FAX720900 FKR720900:FKT720900 FUN720900:FUP720900 GEJ720900:GEL720900 GOF720900:GOH720900 GYB720900:GYD720900 HHX720900:HHZ720900 HRT720900:HRV720900 IBP720900:IBR720900 ILL720900:ILN720900 IVH720900:IVJ720900 JFD720900:JFF720900 JOZ720900:JPB720900 JYV720900:JYX720900 KIR720900:KIT720900 KSN720900:KSP720900 LCJ720900:LCL720900 LMF720900:LMH720900 LWB720900:LWD720900 MFX720900:MFZ720900 MPT720900:MPV720900 MZP720900:MZR720900 NJL720900:NJN720900 NTH720900:NTJ720900 ODD720900:ODF720900 OMZ720900:ONB720900 OWV720900:OWX720900 PGR720900:PGT720900 PQN720900:PQP720900 QAJ720900:QAL720900 QKF720900:QKH720900 QUB720900:QUD720900 RDX720900:RDZ720900 RNT720900:RNV720900 RXP720900:RXR720900 SHL720900:SHN720900 SRH720900:SRJ720900 TBD720900:TBF720900 TKZ720900:TLB720900 TUV720900:TUX720900 UER720900:UET720900 UON720900:UOP720900 UYJ720900:UYL720900 VIF720900:VIH720900 VSB720900:VSD720900 WBX720900:WBZ720900 WLT720900:WLV720900 WVP720900:WVR720900 S786436:U786436 JD786436:JF786436 SZ786436:TB786436 ACV786436:ACX786436 AMR786436:AMT786436 AWN786436:AWP786436 BGJ786436:BGL786436 BQF786436:BQH786436 CAB786436:CAD786436 CJX786436:CJZ786436 CTT786436:CTV786436 DDP786436:DDR786436 DNL786436:DNN786436 DXH786436:DXJ786436 EHD786436:EHF786436 EQZ786436:ERB786436 FAV786436:FAX786436 FKR786436:FKT786436 FUN786436:FUP786436 GEJ786436:GEL786436 GOF786436:GOH786436 GYB786436:GYD786436 HHX786436:HHZ786436 HRT786436:HRV786436 IBP786436:IBR786436 ILL786436:ILN786436 IVH786436:IVJ786436 JFD786436:JFF786436 JOZ786436:JPB786436 JYV786436:JYX786436 KIR786436:KIT786436 KSN786436:KSP786436 LCJ786436:LCL786436 LMF786436:LMH786436 LWB786436:LWD786436 MFX786436:MFZ786436 MPT786436:MPV786436 MZP786436:MZR786436 NJL786436:NJN786436 NTH786436:NTJ786436 ODD786436:ODF786436 OMZ786436:ONB786436 OWV786436:OWX786436 PGR786436:PGT786436 PQN786436:PQP786436 QAJ786436:QAL786436 QKF786436:QKH786436 QUB786436:QUD786436 RDX786436:RDZ786436 RNT786436:RNV786436 RXP786436:RXR786436 SHL786436:SHN786436 SRH786436:SRJ786436 TBD786436:TBF786436 TKZ786436:TLB786436 TUV786436:TUX786436 UER786436:UET786436 UON786436:UOP786436 UYJ786436:UYL786436 VIF786436:VIH786436 VSB786436:VSD786436 WBX786436:WBZ786436 WLT786436:WLV786436 WVP786436:WVR786436 S851972:U851972 JD851972:JF851972 SZ851972:TB851972 ACV851972:ACX851972 AMR851972:AMT851972 AWN851972:AWP851972 BGJ851972:BGL851972 BQF851972:BQH851972 CAB851972:CAD851972 CJX851972:CJZ851972 CTT851972:CTV851972 DDP851972:DDR851972 DNL851972:DNN851972 DXH851972:DXJ851972 EHD851972:EHF851972 EQZ851972:ERB851972 FAV851972:FAX851972 FKR851972:FKT851972 FUN851972:FUP851972 GEJ851972:GEL851972 GOF851972:GOH851972 GYB851972:GYD851972 HHX851972:HHZ851972 HRT851972:HRV851972 IBP851972:IBR851972 ILL851972:ILN851972 IVH851972:IVJ851972 JFD851972:JFF851972 JOZ851972:JPB851972 JYV851972:JYX851972 KIR851972:KIT851972 KSN851972:KSP851972 LCJ851972:LCL851972 LMF851972:LMH851972 LWB851972:LWD851972 MFX851972:MFZ851972 MPT851972:MPV851972 MZP851972:MZR851972 NJL851972:NJN851972 NTH851972:NTJ851972 ODD851972:ODF851972 OMZ851972:ONB851972 OWV851972:OWX851972 PGR851972:PGT851972 PQN851972:PQP851972 QAJ851972:QAL851972 QKF851972:QKH851972 QUB851972:QUD851972 RDX851972:RDZ851972 RNT851972:RNV851972 RXP851972:RXR851972 SHL851972:SHN851972 SRH851972:SRJ851972 TBD851972:TBF851972 TKZ851972:TLB851972 TUV851972:TUX851972 UER851972:UET851972 UON851972:UOP851972 UYJ851972:UYL851972 VIF851972:VIH851972 VSB851972:VSD851972 WBX851972:WBZ851972 WLT851972:WLV851972 WVP851972:WVR851972 S917508:U917508 JD917508:JF917508 SZ917508:TB917508 ACV917508:ACX917508 AMR917508:AMT917508 AWN917508:AWP917508 BGJ917508:BGL917508 BQF917508:BQH917508 CAB917508:CAD917508 CJX917508:CJZ917508 CTT917508:CTV917508 DDP917508:DDR917508 DNL917508:DNN917508 DXH917508:DXJ917508 EHD917508:EHF917508 EQZ917508:ERB917508 FAV917508:FAX917508 FKR917508:FKT917508 FUN917508:FUP917508 GEJ917508:GEL917508 GOF917508:GOH917508 GYB917508:GYD917508 HHX917508:HHZ917508 HRT917508:HRV917508 IBP917508:IBR917508 ILL917508:ILN917508 IVH917508:IVJ917508 JFD917508:JFF917508 JOZ917508:JPB917508 JYV917508:JYX917508 KIR917508:KIT917508 KSN917508:KSP917508 LCJ917508:LCL917508 LMF917508:LMH917508 LWB917508:LWD917508 MFX917508:MFZ917508 MPT917508:MPV917508 MZP917508:MZR917508 NJL917508:NJN917508 NTH917508:NTJ917508 ODD917508:ODF917508 OMZ917508:ONB917508 OWV917508:OWX917508 PGR917508:PGT917508 PQN917508:PQP917508 QAJ917508:QAL917508 QKF917508:QKH917508 QUB917508:QUD917508 RDX917508:RDZ917508 RNT917508:RNV917508 RXP917508:RXR917508 SHL917508:SHN917508 SRH917508:SRJ917508 TBD917508:TBF917508 TKZ917508:TLB917508 TUV917508:TUX917508 UER917508:UET917508 UON917508:UOP917508 UYJ917508:UYL917508 VIF917508:VIH917508 VSB917508:VSD917508 WBX917508:WBZ917508 WLT917508:WLV917508 WVP917508:WVR917508 S983044:U983044 JD983044:JF983044 SZ983044:TB983044 ACV983044:ACX983044 AMR983044:AMT983044 AWN983044:AWP983044 BGJ983044:BGL983044 BQF983044:BQH983044 CAB983044:CAD983044 CJX983044:CJZ983044 CTT983044:CTV983044 DDP983044:DDR983044 DNL983044:DNN983044 DXH983044:DXJ983044 EHD983044:EHF983044 EQZ983044:ERB983044 FAV983044:FAX983044 FKR983044:FKT983044 FUN983044:FUP983044 GEJ983044:GEL983044 GOF983044:GOH983044 GYB983044:GYD983044 HHX983044:HHZ983044 HRT983044:HRV983044 IBP983044:IBR983044 ILL983044:ILN983044 IVH983044:IVJ983044 JFD983044:JFF983044 JOZ983044:JPB983044 JYV983044:JYX983044 KIR983044:KIT983044 KSN983044:KSP983044 LCJ983044:LCL983044 LMF983044:LMH983044 LWB983044:LWD983044 MFX983044:MFZ983044 MPT983044:MPV983044 MZP983044:MZR983044 NJL983044:NJN983044 NTH983044:NTJ983044 ODD983044:ODF983044 OMZ983044:ONB983044 OWV983044:OWX983044 PGR983044:PGT983044 PQN983044:PQP983044 QAJ983044:QAL983044 QKF983044:QKH983044 QUB983044:QUD983044 RDX983044:RDZ983044 RNT983044:RNV983044 RXP983044:RXR983044 SHL983044:SHN983044 SRH983044:SRJ983044 TBD983044:TBF983044 TKZ983044:TLB983044 TUV983044:TUX983044 UER983044:UET983044 UON983044:UOP983044 UYJ983044:UYL983044 VIF983044:VIH983044 VSB983044:VSD983044 WBX983044:WBZ983044 WLT983044:WLV983044">
      <formula1>$AG$4:$AG$15</formula1>
    </dataValidation>
    <dataValidation type="list" allowBlank="1" showInputMessage="1" showErrorMessage="1" sqref="N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N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N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N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N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N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N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N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N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N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N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N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N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N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N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N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$AS$5:$AS$11</formula1>
    </dataValidation>
    <dataValidation type="list" allowBlank="1" showInputMessage="1" showErrorMessage="1" sqref="P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P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P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P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P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P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P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P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P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P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P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P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P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P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P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P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$AU$5:$AU$10</formula1>
    </dataValidation>
    <dataValidation type="whole" allowBlank="1" showInputMessage="1" showErrorMessage="1" promptTitle="Year" prompt="Enter year." sqref="WVU98304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X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X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X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X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X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X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X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X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X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X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X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X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X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X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X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formula1>2011</formula1>
      <formula2>2100</formula2>
    </dataValidation>
    <dataValidation allowBlank="1" showErrorMessage="1" promptTitle="Name" prompt="Enter name on Week 1." sqref="A4:F4"/>
    <dataValidation type="list" allowBlank="1" showErrorMessage="1" promptTitle="MONTH" prompt="Select month from drop-down menu." sqref="S4:U4">
      <formula1>$AG$4:$AG$15</formula1>
    </dataValidation>
    <dataValidation type="whole" allowBlank="1" showErrorMessage="1" promptTitle="Year" prompt="Enter year." sqref="X4">
      <formula1>2011</formula1>
      <formula2>2100</formula2>
    </dataValidation>
    <dataValidation allowBlank="1" showInputMessage="1" showErrorMessage="1" error="Enter number only" prompt="An employee may not carry more than 40 hours of banked OTE in the Department's time reporting system." sqref="N15"/>
    <dataValidation type="decimal" allowBlank="1" showInputMessage="1" showErrorMessage="1" error="Enter number only" sqref="X30:X35">
      <formula1>0</formula1>
      <formula2>100</formula2>
    </dataValidation>
    <dataValidation allowBlank="1" showInputMessage="1" showErrorMessage="1" error="Enter number only" sqref="H10:H15 J10:J15 AW10:AW15 H30:H35 N30:N35"/>
  </dataValidations>
  <printOptions horizontalCentered="1" verticalCentered="1"/>
  <pageMargins left="0.25" right="0.25" top="0.2" bottom="0.2"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64"/>
  <sheetViews>
    <sheetView topLeftCell="A22" zoomScale="90" zoomScaleNormal="90" workbookViewId="0">
      <selection activeCell="Q44" sqref="Q44"/>
    </sheetView>
  </sheetViews>
  <sheetFormatPr defaultRowHeight="12.75" x14ac:dyDescent="0.2"/>
  <cols>
    <col min="1" max="1" width="9.140625" style="219"/>
    <col min="2" max="2" width="31.28515625" style="219" bestFit="1" customWidth="1"/>
    <col min="3" max="3" width="15.42578125" style="219" customWidth="1"/>
    <col min="4" max="4" width="14.42578125" style="219" customWidth="1"/>
    <col min="5" max="6" width="9.140625" style="219"/>
    <col min="7" max="7" width="30.28515625" style="219" bestFit="1" customWidth="1"/>
    <col min="8" max="8" width="14.7109375" style="219" customWidth="1"/>
    <col min="9" max="9" width="14.42578125" style="219" customWidth="1"/>
    <col min="10" max="257" width="9.140625" style="219"/>
    <col min="258" max="258" width="31.28515625" style="219" bestFit="1" customWidth="1"/>
    <col min="259" max="259" width="15.42578125" style="219" customWidth="1"/>
    <col min="260" max="260" width="14.42578125" style="219" customWidth="1"/>
    <col min="261" max="262" width="9.140625" style="219"/>
    <col min="263" max="263" width="30.28515625" style="219" bestFit="1" customWidth="1"/>
    <col min="264" max="264" width="14.7109375" style="219" customWidth="1"/>
    <col min="265" max="265" width="14.42578125" style="219" customWidth="1"/>
    <col min="266" max="513" width="9.140625" style="219"/>
    <col min="514" max="514" width="31.28515625" style="219" bestFit="1" customWidth="1"/>
    <col min="515" max="515" width="15.42578125" style="219" customWidth="1"/>
    <col min="516" max="516" width="14.42578125" style="219" customWidth="1"/>
    <col min="517" max="518" width="9.140625" style="219"/>
    <col min="519" max="519" width="30.28515625" style="219" bestFit="1" customWidth="1"/>
    <col min="520" max="520" width="14.7109375" style="219" customWidth="1"/>
    <col min="521" max="521" width="14.42578125" style="219" customWidth="1"/>
    <col min="522" max="769" width="9.140625" style="219"/>
    <col min="770" max="770" width="31.28515625" style="219" bestFit="1" customWidth="1"/>
    <col min="771" max="771" width="15.42578125" style="219" customWidth="1"/>
    <col min="772" max="772" width="14.42578125" style="219" customWidth="1"/>
    <col min="773" max="774" width="9.140625" style="219"/>
    <col min="775" max="775" width="30.28515625" style="219" bestFit="1" customWidth="1"/>
    <col min="776" max="776" width="14.7109375" style="219" customWidth="1"/>
    <col min="777" max="777" width="14.42578125" style="219" customWidth="1"/>
    <col min="778" max="1025" width="9.140625" style="219"/>
    <col min="1026" max="1026" width="31.28515625" style="219" bestFit="1" customWidth="1"/>
    <col min="1027" max="1027" width="15.42578125" style="219" customWidth="1"/>
    <col min="1028" max="1028" width="14.42578125" style="219" customWidth="1"/>
    <col min="1029" max="1030" width="9.140625" style="219"/>
    <col min="1031" max="1031" width="30.28515625" style="219" bestFit="1" customWidth="1"/>
    <col min="1032" max="1032" width="14.7109375" style="219" customWidth="1"/>
    <col min="1033" max="1033" width="14.42578125" style="219" customWidth="1"/>
    <col min="1034" max="1281" width="9.140625" style="219"/>
    <col min="1282" max="1282" width="31.28515625" style="219" bestFit="1" customWidth="1"/>
    <col min="1283" max="1283" width="15.42578125" style="219" customWidth="1"/>
    <col min="1284" max="1284" width="14.42578125" style="219" customWidth="1"/>
    <col min="1285" max="1286" width="9.140625" style="219"/>
    <col min="1287" max="1287" width="30.28515625" style="219" bestFit="1" customWidth="1"/>
    <col min="1288" max="1288" width="14.7109375" style="219" customWidth="1"/>
    <col min="1289" max="1289" width="14.42578125" style="219" customWidth="1"/>
    <col min="1290" max="1537" width="9.140625" style="219"/>
    <col min="1538" max="1538" width="31.28515625" style="219" bestFit="1" customWidth="1"/>
    <col min="1539" max="1539" width="15.42578125" style="219" customWidth="1"/>
    <col min="1540" max="1540" width="14.42578125" style="219" customWidth="1"/>
    <col min="1541" max="1542" width="9.140625" style="219"/>
    <col min="1543" max="1543" width="30.28515625" style="219" bestFit="1" customWidth="1"/>
    <col min="1544" max="1544" width="14.7109375" style="219" customWidth="1"/>
    <col min="1545" max="1545" width="14.42578125" style="219" customWidth="1"/>
    <col min="1546" max="1793" width="9.140625" style="219"/>
    <col min="1794" max="1794" width="31.28515625" style="219" bestFit="1" customWidth="1"/>
    <col min="1795" max="1795" width="15.42578125" style="219" customWidth="1"/>
    <col min="1796" max="1796" width="14.42578125" style="219" customWidth="1"/>
    <col min="1797" max="1798" width="9.140625" style="219"/>
    <col min="1799" max="1799" width="30.28515625" style="219" bestFit="1" customWidth="1"/>
    <col min="1800" max="1800" width="14.7109375" style="219" customWidth="1"/>
    <col min="1801" max="1801" width="14.42578125" style="219" customWidth="1"/>
    <col min="1802" max="2049" width="9.140625" style="219"/>
    <col min="2050" max="2050" width="31.28515625" style="219" bestFit="1" customWidth="1"/>
    <col min="2051" max="2051" width="15.42578125" style="219" customWidth="1"/>
    <col min="2052" max="2052" width="14.42578125" style="219" customWidth="1"/>
    <col min="2053" max="2054" width="9.140625" style="219"/>
    <col min="2055" max="2055" width="30.28515625" style="219" bestFit="1" customWidth="1"/>
    <col min="2056" max="2056" width="14.7109375" style="219" customWidth="1"/>
    <col min="2057" max="2057" width="14.42578125" style="219" customWidth="1"/>
    <col min="2058" max="2305" width="9.140625" style="219"/>
    <col min="2306" max="2306" width="31.28515625" style="219" bestFit="1" customWidth="1"/>
    <col min="2307" max="2307" width="15.42578125" style="219" customWidth="1"/>
    <col min="2308" max="2308" width="14.42578125" style="219" customWidth="1"/>
    <col min="2309" max="2310" width="9.140625" style="219"/>
    <col min="2311" max="2311" width="30.28515625" style="219" bestFit="1" customWidth="1"/>
    <col min="2312" max="2312" width="14.7109375" style="219" customWidth="1"/>
    <col min="2313" max="2313" width="14.42578125" style="219" customWidth="1"/>
    <col min="2314" max="2561" width="9.140625" style="219"/>
    <col min="2562" max="2562" width="31.28515625" style="219" bestFit="1" customWidth="1"/>
    <col min="2563" max="2563" width="15.42578125" style="219" customWidth="1"/>
    <col min="2564" max="2564" width="14.42578125" style="219" customWidth="1"/>
    <col min="2565" max="2566" width="9.140625" style="219"/>
    <col min="2567" max="2567" width="30.28515625" style="219" bestFit="1" customWidth="1"/>
    <col min="2568" max="2568" width="14.7109375" style="219" customWidth="1"/>
    <col min="2569" max="2569" width="14.42578125" style="219" customWidth="1"/>
    <col min="2570" max="2817" width="9.140625" style="219"/>
    <col min="2818" max="2818" width="31.28515625" style="219" bestFit="1" customWidth="1"/>
    <col min="2819" max="2819" width="15.42578125" style="219" customWidth="1"/>
    <col min="2820" max="2820" width="14.42578125" style="219" customWidth="1"/>
    <col min="2821" max="2822" width="9.140625" style="219"/>
    <col min="2823" max="2823" width="30.28515625" style="219" bestFit="1" customWidth="1"/>
    <col min="2824" max="2824" width="14.7109375" style="219" customWidth="1"/>
    <col min="2825" max="2825" width="14.42578125" style="219" customWidth="1"/>
    <col min="2826" max="3073" width="9.140625" style="219"/>
    <col min="3074" max="3074" width="31.28515625" style="219" bestFit="1" customWidth="1"/>
    <col min="3075" max="3075" width="15.42578125" style="219" customWidth="1"/>
    <col min="3076" max="3076" width="14.42578125" style="219" customWidth="1"/>
    <col min="3077" max="3078" width="9.140625" style="219"/>
    <col min="3079" max="3079" width="30.28515625" style="219" bestFit="1" customWidth="1"/>
    <col min="3080" max="3080" width="14.7109375" style="219" customWidth="1"/>
    <col min="3081" max="3081" width="14.42578125" style="219" customWidth="1"/>
    <col min="3082" max="3329" width="9.140625" style="219"/>
    <col min="3330" max="3330" width="31.28515625" style="219" bestFit="1" customWidth="1"/>
    <col min="3331" max="3331" width="15.42578125" style="219" customWidth="1"/>
    <col min="3332" max="3332" width="14.42578125" style="219" customWidth="1"/>
    <col min="3333" max="3334" width="9.140625" style="219"/>
    <col min="3335" max="3335" width="30.28515625" style="219" bestFit="1" customWidth="1"/>
    <col min="3336" max="3336" width="14.7109375" style="219" customWidth="1"/>
    <col min="3337" max="3337" width="14.42578125" style="219" customWidth="1"/>
    <col min="3338" max="3585" width="9.140625" style="219"/>
    <col min="3586" max="3586" width="31.28515625" style="219" bestFit="1" customWidth="1"/>
    <col min="3587" max="3587" width="15.42578125" style="219" customWidth="1"/>
    <col min="3588" max="3588" width="14.42578125" style="219" customWidth="1"/>
    <col min="3589" max="3590" width="9.140625" style="219"/>
    <col min="3591" max="3591" width="30.28515625" style="219" bestFit="1" customWidth="1"/>
    <col min="3592" max="3592" width="14.7109375" style="219" customWidth="1"/>
    <col min="3593" max="3593" width="14.42578125" style="219" customWidth="1"/>
    <col min="3594" max="3841" width="9.140625" style="219"/>
    <col min="3842" max="3842" width="31.28515625" style="219" bestFit="1" customWidth="1"/>
    <col min="3843" max="3843" width="15.42578125" style="219" customWidth="1"/>
    <col min="3844" max="3844" width="14.42578125" style="219" customWidth="1"/>
    <col min="3845" max="3846" width="9.140625" style="219"/>
    <col min="3847" max="3847" width="30.28515625" style="219" bestFit="1" customWidth="1"/>
    <col min="3848" max="3848" width="14.7109375" style="219" customWidth="1"/>
    <col min="3849" max="3849" width="14.42578125" style="219" customWidth="1"/>
    <col min="3850" max="4097" width="9.140625" style="219"/>
    <col min="4098" max="4098" width="31.28515625" style="219" bestFit="1" customWidth="1"/>
    <col min="4099" max="4099" width="15.42578125" style="219" customWidth="1"/>
    <col min="4100" max="4100" width="14.42578125" style="219" customWidth="1"/>
    <col min="4101" max="4102" width="9.140625" style="219"/>
    <col min="4103" max="4103" width="30.28515625" style="219" bestFit="1" customWidth="1"/>
    <col min="4104" max="4104" width="14.7109375" style="219" customWidth="1"/>
    <col min="4105" max="4105" width="14.42578125" style="219" customWidth="1"/>
    <col min="4106" max="4353" width="9.140625" style="219"/>
    <col min="4354" max="4354" width="31.28515625" style="219" bestFit="1" customWidth="1"/>
    <col min="4355" max="4355" width="15.42578125" style="219" customWidth="1"/>
    <col min="4356" max="4356" width="14.42578125" style="219" customWidth="1"/>
    <col min="4357" max="4358" width="9.140625" style="219"/>
    <col min="4359" max="4359" width="30.28515625" style="219" bestFit="1" customWidth="1"/>
    <col min="4360" max="4360" width="14.7109375" style="219" customWidth="1"/>
    <col min="4361" max="4361" width="14.42578125" style="219" customWidth="1"/>
    <col min="4362" max="4609" width="9.140625" style="219"/>
    <col min="4610" max="4610" width="31.28515625" style="219" bestFit="1" customWidth="1"/>
    <col min="4611" max="4611" width="15.42578125" style="219" customWidth="1"/>
    <col min="4612" max="4612" width="14.42578125" style="219" customWidth="1"/>
    <col min="4613" max="4614" width="9.140625" style="219"/>
    <col min="4615" max="4615" width="30.28515625" style="219" bestFit="1" customWidth="1"/>
    <col min="4616" max="4616" width="14.7109375" style="219" customWidth="1"/>
    <col min="4617" max="4617" width="14.42578125" style="219" customWidth="1"/>
    <col min="4618" max="4865" width="9.140625" style="219"/>
    <col min="4866" max="4866" width="31.28515625" style="219" bestFit="1" customWidth="1"/>
    <col min="4867" max="4867" width="15.42578125" style="219" customWidth="1"/>
    <col min="4868" max="4868" width="14.42578125" style="219" customWidth="1"/>
    <col min="4869" max="4870" width="9.140625" style="219"/>
    <col min="4871" max="4871" width="30.28515625" style="219" bestFit="1" customWidth="1"/>
    <col min="4872" max="4872" width="14.7109375" style="219" customWidth="1"/>
    <col min="4873" max="4873" width="14.42578125" style="219" customWidth="1"/>
    <col min="4874" max="5121" width="9.140625" style="219"/>
    <col min="5122" max="5122" width="31.28515625" style="219" bestFit="1" customWidth="1"/>
    <col min="5123" max="5123" width="15.42578125" style="219" customWidth="1"/>
    <col min="5124" max="5124" width="14.42578125" style="219" customWidth="1"/>
    <col min="5125" max="5126" width="9.140625" style="219"/>
    <col min="5127" max="5127" width="30.28515625" style="219" bestFit="1" customWidth="1"/>
    <col min="5128" max="5128" width="14.7109375" style="219" customWidth="1"/>
    <col min="5129" max="5129" width="14.42578125" style="219" customWidth="1"/>
    <col min="5130" max="5377" width="9.140625" style="219"/>
    <col min="5378" max="5378" width="31.28515625" style="219" bestFit="1" customWidth="1"/>
    <col min="5379" max="5379" width="15.42578125" style="219" customWidth="1"/>
    <col min="5380" max="5380" width="14.42578125" style="219" customWidth="1"/>
    <col min="5381" max="5382" width="9.140625" style="219"/>
    <col min="5383" max="5383" width="30.28515625" style="219" bestFit="1" customWidth="1"/>
    <col min="5384" max="5384" width="14.7109375" style="219" customWidth="1"/>
    <col min="5385" max="5385" width="14.42578125" style="219" customWidth="1"/>
    <col min="5386" max="5633" width="9.140625" style="219"/>
    <col min="5634" max="5634" width="31.28515625" style="219" bestFit="1" customWidth="1"/>
    <col min="5635" max="5635" width="15.42578125" style="219" customWidth="1"/>
    <col min="5636" max="5636" width="14.42578125" style="219" customWidth="1"/>
    <col min="5637" max="5638" width="9.140625" style="219"/>
    <col min="5639" max="5639" width="30.28515625" style="219" bestFit="1" customWidth="1"/>
    <col min="5640" max="5640" width="14.7109375" style="219" customWidth="1"/>
    <col min="5641" max="5641" width="14.42578125" style="219" customWidth="1"/>
    <col min="5642" max="5889" width="9.140625" style="219"/>
    <col min="5890" max="5890" width="31.28515625" style="219" bestFit="1" customWidth="1"/>
    <col min="5891" max="5891" width="15.42578125" style="219" customWidth="1"/>
    <col min="5892" max="5892" width="14.42578125" style="219" customWidth="1"/>
    <col min="5893" max="5894" width="9.140625" style="219"/>
    <col min="5895" max="5895" width="30.28515625" style="219" bestFit="1" customWidth="1"/>
    <col min="5896" max="5896" width="14.7109375" style="219" customWidth="1"/>
    <col min="5897" max="5897" width="14.42578125" style="219" customWidth="1"/>
    <col min="5898" max="6145" width="9.140625" style="219"/>
    <col min="6146" max="6146" width="31.28515625" style="219" bestFit="1" customWidth="1"/>
    <col min="6147" max="6147" width="15.42578125" style="219" customWidth="1"/>
    <col min="6148" max="6148" width="14.42578125" style="219" customWidth="1"/>
    <col min="6149" max="6150" width="9.140625" style="219"/>
    <col min="6151" max="6151" width="30.28515625" style="219" bestFit="1" customWidth="1"/>
    <col min="6152" max="6152" width="14.7109375" style="219" customWidth="1"/>
    <col min="6153" max="6153" width="14.42578125" style="219" customWidth="1"/>
    <col min="6154" max="6401" width="9.140625" style="219"/>
    <col min="6402" max="6402" width="31.28515625" style="219" bestFit="1" customWidth="1"/>
    <col min="6403" max="6403" width="15.42578125" style="219" customWidth="1"/>
    <col min="6404" max="6404" width="14.42578125" style="219" customWidth="1"/>
    <col min="6405" max="6406" width="9.140625" style="219"/>
    <col min="6407" max="6407" width="30.28515625" style="219" bestFit="1" customWidth="1"/>
    <col min="6408" max="6408" width="14.7109375" style="219" customWidth="1"/>
    <col min="6409" max="6409" width="14.42578125" style="219" customWidth="1"/>
    <col min="6410" max="6657" width="9.140625" style="219"/>
    <col min="6658" max="6658" width="31.28515625" style="219" bestFit="1" customWidth="1"/>
    <col min="6659" max="6659" width="15.42578125" style="219" customWidth="1"/>
    <col min="6660" max="6660" width="14.42578125" style="219" customWidth="1"/>
    <col min="6661" max="6662" width="9.140625" style="219"/>
    <col min="6663" max="6663" width="30.28515625" style="219" bestFit="1" customWidth="1"/>
    <col min="6664" max="6664" width="14.7109375" style="219" customWidth="1"/>
    <col min="6665" max="6665" width="14.42578125" style="219" customWidth="1"/>
    <col min="6666" max="6913" width="9.140625" style="219"/>
    <col min="6914" max="6914" width="31.28515625" style="219" bestFit="1" customWidth="1"/>
    <col min="6915" max="6915" width="15.42578125" style="219" customWidth="1"/>
    <col min="6916" max="6916" width="14.42578125" style="219" customWidth="1"/>
    <col min="6917" max="6918" width="9.140625" style="219"/>
    <col min="6919" max="6919" width="30.28515625" style="219" bestFit="1" customWidth="1"/>
    <col min="6920" max="6920" width="14.7109375" style="219" customWidth="1"/>
    <col min="6921" max="6921" width="14.42578125" style="219" customWidth="1"/>
    <col min="6922" max="7169" width="9.140625" style="219"/>
    <col min="7170" max="7170" width="31.28515625" style="219" bestFit="1" customWidth="1"/>
    <col min="7171" max="7171" width="15.42578125" style="219" customWidth="1"/>
    <col min="7172" max="7172" width="14.42578125" style="219" customWidth="1"/>
    <col min="7173" max="7174" width="9.140625" style="219"/>
    <col min="7175" max="7175" width="30.28515625" style="219" bestFit="1" customWidth="1"/>
    <col min="7176" max="7176" width="14.7109375" style="219" customWidth="1"/>
    <col min="7177" max="7177" width="14.42578125" style="219" customWidth="1"/>
    <col min="7178" max="7425" width="9.140625" style="219"/>
    <col min="7426" max="7426" width="31.28515625" style="219" bestFit="1" customWidth="1"/>
    <col min="7427" max="7427" width="15.42578125" style="219" customWidth="1"/>
    <col min="7428" max="7428" width="14.42578125" style="219" customWidth="1"/>
    <col min="7429" max="7430" width="9.140625" style="219"/>
    <col min="7431" max="7431" width="30.28515625" style="219" bestFit="1" customWidth="1"/>
    <col min="7432" max="7432" width="14.7109375" style="219" customWidth="1"/>
    <col min="7433" max="7433" width="14.42578125" style="219" customWidth="1"/>
    <col min="7434" max="7681" width="9.140625" style="219"/>
    <col min="7682" max="7682" width="31.28515625" style="219" bestFit="1" customWidth="1"/>
    <col min="7683" max="7683" width="15.42578125" style="219" customWidth="1"/>
    <col min="7684" max="7684" width="14.42578125" style="219" customWidth="1"/>
    <col min="7685" max="7686" width="9.140625" style="219"/>
    <col min="7687" max="7687" width="30.28515625" style="219" bestFit="1" customWidth="1"/>
    <col min="7688" max="7688" width="14.7109375" style="219" customWidth="1"/>
    <col min="7689" max="7689" width="14.42578125" style="219" customWidth="1"/>
    <col min="7690" max="7937" width="9.140625" style="219"/>
    <col min="7938" max="7938" width="31.28515625" style="219" bestFit="1" customWidth="1"/>
    <col min="7939" max="7939" width="15.42578125" style="219" customWidth="1"/>
    <col min="7940" max="7940" width="14.42578125" style="219" customWidth="1"/>
    <col min="7941" max="7942" width="9.140625" style="219"/>
    <col min="7943" max="7943" width="30.28515625" style="219" bestFit="1" customWidth="1"/>
    <col min="7944" max="7944" width="14.7109375" style="219" customWidth="1"/>
    <col min="7945" max="7945" width="14.42578125" style="219" customWidth="1"/>
    <col min="7946" max="8193" width="9.140625" style="219"/>
    <col min="8194" max="8194" width="31.28515625" style="219" bestFit="1" customWidth="1"/>
    <col min="8195" max="8195" width="15.42578125" style="219" customWidth="1"/>
    <col min="8196" max="8196" width="14.42578125" style="219" customWidth="1"/>
    <col min="8197" max="8198" width="9.140625" style="219"/>
    <col min="8199" max="8199" width="30.28515625" style="219" bestFit="1" customWidth="1"/>
    <col min="8200" max="8200" width="14.7109375" style="219" customWidth="1"/>
    <col min="8201" max="8201" width="14.42578125" style="219" customWidth="1"/>
    <col min="8202" max="8449" width="9.140625" style="219"/>
    <col min="8450" max="8450" width="31.28515625" style="219" bestFit="1" customWidth="1"/>
    <col min="8451" max="8451" width="15.42578125" style="219" customWidth="1"/>
    <col min="8452" max="8452" width="14.42578125" style="219" customWidth="1"/>
    <col min="8453" max="8454" width="9.140625" style="219"/>
    <col min="8455" max="8455" width="30.28515625" style="219" bestFit="1" customWidth="1"/>
    <col min="8456" max="8456" width="14.7109375" style="219" customWidth="1"/>
    <col min="8457" max="8457" width="14.42578125" style="219" customWidth="1"/>
    <col min="8458" max="8705" width="9.140625" style="219"/>
    <col min="8706" max="8706" width="31.28515625" style="219" bestFit="1" customWidth="1"/>
    <col min="8707" max="8707" width="15.42578125" style="219" customWidth="1"/>
    <col min="8708" max="8708" width="14.42578125" style="219" customWidth="1"/>
    <col min="8709" max="8710" width="9.140625" style="219"/>
    <col min="8711" max="8711" width="30.28515625" style="219" bestFit="1" customWidth="1"/>
    <col min="8712" max="8712" width="14.7109375" style="219" customWidth="1"/>
    <col min="8713" max="8713" width="14.42578125" style="219" customWidth="1"/>
    <col min="8714" max="8961" width="9.140625" style="219"/>
    <col min="8962" max="8962" width="31.28515625" style="219" bestFit="1" customWidth="1"/>
    <col min="8963" max="8963" width="15.42578125" style="219" customWidth="1"/>
    <col min="8964" max="8964" width="14.42578125" style="219" customWidth="1"/>
    <col min="8965" max="8966" width="9.140625" style="219"/>
    <col min="8967" max="8967" width="30.28515625" style="219" bestFit="1" customWidth="1"/>
    <col min="8968" max="8968" width="14.7109375" style="219" customWidth="1"/>
    <col min="8969" max="8969" width="14.42578125" style="219" customWidth="1"/>
    <col min="8970" max="9217" width="9.140625" style="219"/>
    <col min="9218" max="9218" width="31.28515625" style="219" bestFit="1" customWidth="1"/>
    <col min="9219" max="9219" width="15.42578125" style="219" customWidth="1"/>
    <col min="9220" max="9220" width="14.42578125" style="219" customWidth="1"/>
    <col min="9221" max="9222" width="9.140625" style="219"/>
    <col min="9223" max="9223" width="30.28515625" style="219" bestFit="1" customWidth="1"/>
    <col min="9224" max="9224" width="14.7109375" style="219" customWidth="1"/>
    <col min="9225" max="9225" width="14.42578125" style="219" customWidth="1"/>
    <col min="9226" max="9473" width="9.140625" style="219"/>
    <col min="9474" max="9474" width="31.28515625" style="219" bestFit="1" customWidth="1"/>
    <col min="9475" max="9475" width="15.42578125" style="219" customWidth="1"/>
    <col min="9476" max="9476" width="14.42578125" style="219" customWidth="1"/>
    <col min="9477" max="9478" width="9.140625" style="219"/>
    <col min="9479" max="9479" width="30.28515625" style="219" bestFit="1" customWidth="1"/>
    <col min="9480" max="9480" width="14.7109375" style="219" customWidth="1"/>
    <col min="9481" max="9481" width="14.42578125" style="219" customWidth="1"/>
    <col min="9482" max="9729" width="9.140625" style="219"/>
    <col min="9730" max="9730" width="31.28515625" style="219" bestFit="1" customWidth="1"/>
    <col min="9731" max="9731" width="15.42578125" style="219" customWidth="1"/>
    <col min="9732" max="9732" width="14.42578125" style="219" customWidth="1"/>
    <col min="9733" max="9734" width="9.140625" style="219"/>
    <col min="9735" max="9735" width="30.28515625" style="219" bestFit="1" customWidth="1"/>
    <col min="9736" max="9736" width="14.7109375" style="219" customWidth="1"/>
    <col min="9737" max="9737" width="14.42578125" style="219" customWidth="1"/>
    <col min="9738" max="9985" width="9.140625" style="219"/>
    <col min="9986" max="9986" width="31.28515625" style="219" bestFit="1" customWidth="1"/>
    <col min="9987" max="9987" width="15.42578125" style="219" customWidth="1"/>
    <col min="9988" max="9988" width="14.42578125" style="219" customWidth="1"/>
    <col min="9989" max="9990" width="9.140625" style="219"/>
    <col min="9991" max="9991" width="30.28515625" style="219" bestFit="1" customWidth="1"/>
    <col min="9992" max="9992" width="14.7109375" style="219" customWidth="1"/>
    <col min="9993" max="9993" width="14.42578125" style="219" customWidth="1"/>
    <col min="9994" max="10241" width="9.140625" style="219"/>
    <col min="10242" max="10242" width="31.28515625" style="219" bestFit="1" customWidth="1"/>
    <col min="10243" max="10243" width="15.42578125" style="219" customWidth="1"/>
    <col min="10244" max="10244" width="14.42578125" style="219" customWidth="1"/>
    <col min="10245" max="10246" width="9.140625" style="219"/>
    <col min="10247" max="10247" width="30.28515625" style="219" bestFit="1" customWidth="1"/>
    <col min="10248" max="10248" width="14.7109375" style="219" customWidth="1"/>
    <col min="10249" max="10249" width="14.42578125" style="219" customWidth="1"/>
    <col min="10250" max="10497" width="9.140625" style="219"/>
    <col min="10498" max="10498" width="31.28515625" style="219" bestFit="1" customWidth="1"/>
    <col min="10499" max="10499" width="15.42578125" style="219" customWidth="1"/>
    <col min="10500" max="10500" width="14.42578125" style="219" customWidth="1"/>
    <col min="10501" max="10502" width="9.140625" style="219"/>
    <col min="10503" max="10503" width="30.28515625" style="219" bestFit="1" customWidth="1"/>
    <col min="10504" max="10504" width="14.7109375" style="219" customWidth="1"/>
    <col min="10505" max="10505" width="14.42578125" style="219" customWidth="1"/>
    <col min="10506" max="10753" width="9.140625" style="219"/>
    <col min="10754" max="10754" width="31.28515625" style="219" bestFit="1" customWidth="1"/>
    <col min="10755" max="10755" width="15.42578125" style="219" customWidth="1"/>
    <col min="10756" max="10756" width="14.42578125" style="219" customWidth="1"/>
    <col min="10757" max="10758" width="9.140625" style="219"/>
    <col min="10759" max="10759" width="30.28515625" style="219" bestFit="1" customWidth="1"/>
    <col min="10760" max="10760" width="14.7109375" style="219" customWidth="1"/>
    <col min="10761" max="10761" width="14.42578125" style="219" customWidth="1"/>
    <col min="10762" max="11009" width="9.140625" style="219"/>
    <col min="11010" max="11010" width="31.28515625" style="219" bestFit="1" customWidth="1"/>
    <col min="11011" max="11011" width="15.42578125" style="219" customWidth="1"/>
    <col min="11012" max="11012" width="14.42578125" style="219" customWidth="1"/>
    <col min="11013" max="11014" width="9.140625" style="219"/>
    <col min="11015" max="11015" width="30.28515625" style="219" bestFit="1" customWidth="1"/>
    <col min="11016" max="11016" width="14.7109375" style="219" customWidth="1"/>
    <col min="11017" max="11017" width="14.42578125" style="219" customWidth="1"/>
    <col min="11018" max="11265" width="9.140625" style="219"/>
    <col min="11266" max="11266" width="31.28515625" style="219" bestFit="1" customWidth="1"/>
    <col min="11267" max="11267" width="15.42578125" style="219" customWidth="1"/>
    <col min="11268" max="11268" width="14.42578125" style="219" customWidth="1"/>
    <col min="11269" max="11270" width="9.140625" style="219"/>
    <col min="11271" max="11271" width="30.28515625" style="219" bestFit="1" customWidth="1"/>
    <col min="11272" max="11272" width="14.7109375" style="219" customWidth="1"/>
    <col min="11273" max="11273" width="14.42578125" style="219" customWidth="1"/>
    <col min="11274" max="11521" width="9.140625" style="219"/>
    <col min="11522" max="11522" width="31.28515625" style="219" bestFit="1" customWidth="1"/>
    <col min="11523" max="11523" width="15.42578125" style="219" customWidth="1"/>
    <col min="11524" max="11524" width="14.42578125" style="219" customWidth="1"/>
    <col min="11525" max="11526" width="9.140625" style="219"/>
    <col min="11527" max="11527" width="30.28515625" style="219" bestFit="1" customWidth="1"/>
    <col min="11528" max="11528" width="14.7109375" style="219" customWidth="1"/>
    <col min="11529" max="11529" width="14.42578125" style="219" customWidth="1"/>
    <col min="11530" max="11777" width="9.140625" style="219"/>
    <col min="11778" max="11778" width="31.28515625" style="219" bestFit="1" customWidth="1"/>
    <col min="11779" max="11779" width="15.42578125" style="219" customWidth="1"/>
    <col min="11780" max="11780" width="14.42578125" style="219" customWidth="1"/>
    <col min="11781" max="11782" width="9.140625" style="219"/>
    <col min="11783" max="11783" width="30.28515625" style="219" bestFit="1" customWidth="1"/>
    <col min="11784" max="11784" width="14.7109375" style="219" customWidth="1"/>
    <col min="11785" max="11785" width="14.42578125" style="219" customWidth="1"/>
    <col min="11786" max="12033" width="9.140625" style="219"/>
    <col min="12034" max="12034" width="31.28515625" style="219" bestFit="1" customWidth="1"/>
    <col min="12035" max="12035" width="15.42578125" style="219" customWidth="1"/>
    <col min="12036" max="12036" width="14.42578125" style="219" customWidth="1"/>
    <col min="12037" max="12038" width="9.140625" style="219"/>
    <col min="12039" max="12039" width="30.28515625" style="219" bestFit="1" customWidth="1"/>
    <col min="12040" max="12040" width="14.7109375" style="219" customWidth="1"/>
    <col min="12041" max="12041" width="14.42578125" style="219" customWidth="1"/>
    <col min="12042" max="12289" width="9.140625" style="219"/>
    <col min="12290" max="12290" width="31.28515625" style="219" bestFit="1" customWidth="1"/>
    <col min="12291" max="12291" width="15.42578125" style="219" customWidth="1"/>
    <col min="12292" max="12292" width="14.42578125" style="219" customWidth="1"/>
    <col min="12293" max="12294" width="9.140625" style="219"/>
    <col min="12295" max="12295" width="30.28515625" style="219" bestFit="1" customWidth="1"/>
    <col min="12296" max="12296" width="14.7109375" style="219" customWidth="1"/>
    <col min="12297" max="12297" width="14.42578125" style="219" customWidth="1"/>
    <col min="12298" max="12545" width="9.140625" style="219"/>
    <col min="12546" max="12546" width="31.28515625" style="219" bestFit="1" customWidth="1"/>
    <col min="12547" max="12547" width="15.42578125" style="219" customWidth="1"/>
    <col min="12548" max="12548" width="14.42578125" style="219" customWidth="1"/>
    <col min="12549" max="12550" width="9.140625" style="219"/>
    <col min="12551" max="12551" width="30.28515625" style="219" bestFit="1" customWidth="1"/>
    <col min="12552" max="12552" width="14.7109375" style="219" customWidth="1"/>
    <col min="12553" max="12553" width="14.42578125" style="219" customWidth="1"/>
    <col min="12554" max="12801" width="9.140625" style="219"/>
    <col min="12802" max="12802" width="31.28515625" style="219" bestFit="1" customWidth="1"/>
    <col min="12803" max="12803" width="15.42578125" style="219" customWidth="1"/>
    <col min="12804" max="12804" width="14.42578125" style="219" customWidth="1"/>
    <col min="12805" max="12806" width="9.140625" style="219"/>
    <col min="12807" max="12807" width="30.28515625" style="219" bestFit="1" customWidth="1"/>
    <col min="12808" max="12808" width="14.7109375" style="219" customWidth="1"/>
    <col min="12809" max="12809" width="14.42578125" style="219" customWidth="1"/>
    <col min="12810" max="13057" width="9.140625" style="219"/>
    <col min="13058" max="13058" width="31.28515625" style="219" bestFit="1" customWidth="1"/>
    <col min="13059" max="13059" width="15.42578125" style="219" customWidth="1"/>
    <col min="13060" max="13060" width="14.42578125" style="219" customWidth="1"/>
    <col min="13061" max="13062" width="9.140625" style="219"/>
    <col min="13063" max="13063" width="30.28515625" style="219" bestFit="1" customWidth="1"/>
    <col min="13064" max="13064" width="14.7109375" style="219" customWidth="1"/>
    <col min="13065" max="13065" width="14.42578125" style="219" customWidth="1"/>
    <col min="13066" max="13313" width="9.140625" style="219"/>
    <col min="13314" max="13314" width="31.28515625" style="219" bestFit="1" customWidth="1"/>
    <col min="13315" max="13315" width="15.42578125" style="219" customWidth="1"/>
    <col min="13316" max="13316" width="14.42578125" style="219" customWidth="1"/>
    <col min="13317" max="13318" width="9.140625" style="219"/>
    <col min="13319" max="13319" width="30.28515625" style="219" bestFit="1" customWidth="1"/>
    <col min="13320" max="13320" width="14.7109375" style="219" customWidth="1"/>
    <col min="13321" max="13321" width="14.42578125" style="219" customWidth="1"/>
    <col min="13322" max="13569" width="9.140625" style="219"/>
    <col min="13570" max="13570" width="31.28515625" style="219" bestFit="1" customWidth="1"/>
    <col min="13571" max="13571" width="15.42578125" style="219" customWidth="1"/>
    <col min="13572" max="13572" width="14.42578125" style="219" customWidth="1"/>
    <col min="13573" max="13574" width="9.140625" style="219"/>
    <col min="13575" max="13575" width="30.28515625" style="219" bestFit="1" customWidth="1"/>
    <col min="13576" max="13576" width="14.7109375" style="219" customWidth="1"/>
    <col min="13577" max="13577" width="14.42578125" style="219" customWidth="1"/>
    <col min="13578" max="13825" width="9.140625" style="219"/>
    <col min="13826" max="13826" width="31.28515625" style="219" bestFit="1" customWidth="1"/>
    <col min="13827" max="13827" width="15.42578125" style="219" customWidth="1"/>
    <col min="13828" max="13828" width="14.42578125" style="219" customWidth="1"/>
    <col min="13829" max="13830" width="9.140625" style="219"/>
    <col min="13831" max="13831" width="30.28515625" style="219" bestFit="1" customWidth="1"/>
    <col min="13832" max="13832" width="14.7109375" style="219" customWidth="1"/>
    <col min="13833" max="13833" width="14.42578125" style="219" customWidth="1"/>
    <col min="13834" max="14081" width="9.140625" style="219"/>
    <col min="14082" max="14082" width="31.28515625" style="219" bestFit="1" customWidth="1"/>
    <col min="14083" max="14083" width="15.42578125" style="219" customWidth="1"/>
    <col min="14084" max="14084" width="14.42578125" style="219" customWidth="1"/>
    <col min="14085" max="14086" width="9.140625" style="219"/>
    <col min="14087" max="14087" width="30.28515625" style="219" bestFit="1" customWidth="1"/>
    <col min="14088" max="14088" width="14.7109375" style="219" customWidth="1"/>
    <col min="14089" max="14089" width="14.42578125" style="219" customWidth="1"/>
    <col min="14090" max="14337" width="9.140625" style="219"/>
    <col min="14338" max="14338" width="31.28515625" style="219" bestFit="1" customWidth="1"/>
    <col min="14339" max="14339" width="15.42578125" style="219" customWidth="1"/>
    <col min="14340" max="14340" width="14.42578125" style="219" customWidth="1"/>
    <col min="14341" max="14342" width="9.140625" style="219"/>
    <col min="14343" max="14343" width="30.28515625" style="219" bestFit="1" customWidth="1"/>
    <col min="14344" max="14344" width="14.7109375" style="219" customWidth="1"/>
    <col min="14345" max="14345" width="14.42578125" style="219" customWidth="1"/>
    <col min="14346" max="14593" width="9.140625" style="219"/>
    <col min="14594" max="14594" width="31.28515625" style="219" bestFit="1" customWidth="1"/>
    <col min="14595" max="14595" width="15.42578125" style="219" customWidth="1"/>
    <col min="14596" max="14596" width="14.42578125" style="219" customWidth="1"/>
    <col min="14597" max="14598" width="9.140625" style="219"/>
    <col min="14599" max="14599" width="30.28515625" style="219" bestFit="1" customWidth="1"/>
    <col min="14600" max="14600" width="14.7109375" style="219" customWidth="1"/>
    <col min="14601" max="14601" width="14.42578125" style="219" customWidth="1"/>
    <col min="14602" max="14849" width="9.140625" style="219"/>
    <col min="14850" max="14850" width="31.28515625" style="219" bestFit="1" customWidth="1"/>
    <col min="14851" max="14851" width="15.42578125" style="219" customWidth="1"/>
    <col min="14852" max="14852" width="14.42578125" style="219" customWidth="1"/>
    <col min="14853" max="14854" width="9.140625" style="219"/>
    <col min="14855" max="14855" width="30.28515625" style="219" bestFit="1" customWidth="1"/>
    <col min="14856" max="14856" width="14.7109375" style="219" customWidth="1"/>
    <col min="14857" max="14857" width="14.42578125" style="219" customWidth="1"/>
    <col min="14858" max="15105" width="9.140625" style="219"/>
    <col min="15106" max="15106" width="31.28515625" style="219" bestFit="1" customWidth="1"/>
    <col min="15107" max="15107" width="15.42578125" style="219" customWidth="1"/>
    <col min="15108" max="15108" width="14.42578125" style="219" customWidth="1"/>
    <col min="15109" max="15110" width="9.140625" style="219"/>
    <col min="15111" max="15111" width="30.28515625" style="219" bestFit="1" customWidth="1"/>
    <col min="15112" max="15112" width="14.7109375" style="219" customWidth="1"/>
    <col min="15113" max="15113" width="14.42578125" style="219" customWidth="1"/>
    <col min="15114" max="15361" width="9.140625" style="219"/>
    <col min="15362" max="15362" width="31.28515625" style="219" bestFit="1" customWidth="1"/>
    <col min="15363" max="15363" width="15.42578125" style="219" customWidth="1"/>
    <col min="15364" max="15364" width="14.42578125" style="219" customWidth="1"/>
    <col min="15365" max="15366" width="9.140625" style="219"/>
    <col min="15367" max="15367" width="30.28515625" style="219" bestFit="1" customWidth="1"/>
    <col min="15368" max="15368" width="14.7109375" style="219" customWidth="1"/>
    <col min="15369" max="15369" width="14.42578125" style="219" customWidth="1"/>
    <col min="15370" max="15617" width="9.140625" style="219"/>
    <col min="15618" max="15618" width="31.28515625" style="219" bestFit="1" customWidth="1"/>
    <col min="15619" max="15619" width="15.42578125" style="219" customWidth="1"/>
    <col min="15620" max="15620" width="14.42578125" style="219" customWidth="1"/>
    <col min="15621" max="15622" width="9.140625" style="219"/>
    <col min="15623" max="15623" width="30.28515625" style="219" bestFit="1" customWidth="1"/>
    <col min="15624" max="15624" width="14.7109375" style="219" customWidth="1"/>
    <col min="15625" max="15625" width="14.42578125" style="219" customWidth="1"/>
    <col min="15626" max="15873" width="9.140625" style="219"/>
    <col min="15874" max="15874" width="31.28515625" style="219" bestFit="1" customWidth="1"/>
    <col min="15875" max="15875" width="15.42578125" style="219" customWidth="1"/>
    <col min="15876" max="15876" width="14.42578125" style="219" customWidth="1"/>
    <col min="15877" max="15878" width="9.140625" style="219"/>
    <col min="15879" max="15879" width="30.28515625" style="219" bestFit="1" customWidth="1"/>
    <col min="15880" max="15880" width="14.7109375" style="219" customWidth="1"/>
    <col min="15881" max="15881" width="14.42578125" style="219" customWidth="1"/>
    <col min="15882" max="16129" width="9.140625" style="219"/>
    <col min="16130" max="16130" width="31.28515625" style="219" bestFit="1" customWidth="1"/>
    <col min="16131" max="16131" width="15.42578125" style="219" customWidth="1"/>
    <col min="16132" max="16132" width="14.42578125" style="219" customWidth="1"/>
    <col min="16133" max="16134" width="9.140625" style="219"/>
    <col min="16135" max="16135" width="30.28515625" style="219" bestFit="1" customWidth="1"/>
    <col min="16136" max="16136" width="14.7109375" style="219" customWidth="1"/>
    <col min="16137" max="16137" width="14.42578125" style="219" customWidth="1"/>
    <col min="16138" max="16384" width="9.140625" style="219"/>
  </cols>
  <sheetData>
    <row r="1" spans="1:9" ht="15.75" x14ac:dyDescent="0.25">
      <c r="A1" s="409" t="s">
        <v>124</v>
      </c>
      <c r="B1" s="410"/>
      <c r="C1" s="410"/>
      <c r="D1" s="411"/>
      <c r="E1" s="270"/>
      <c r="F1" s="409" t="s">
        <v>452</v>
      </c>
      <c r="G1" s="410"/>
      <c r="H1" s="410"/>
      <c r="I1" s="411"/>
    </row>
    <row r="2" spans="1:9" ht="15" x14ac:dyDescent="0.25">
      <c r="A2" s="271" t="s">
        <v>125</v>
      </c>
      <c r="B2" s="272" t="s">
        <v>126</v>
      </c>
      <c r="C2" s="273" t="s">
        <v>127</v>
      </c>
      <c r="D2" s="274" t="s">
        <v>128</v>
      </c>
      <c r="E2"/>
      <c r="F2" s="271" t="s">
        <v>125</v>
      </c>
      <c r="G2" s="272" t="s">
        <v>126</v>
      </c>
      <c r="H2" s="273" t="s">
        <v>127</v>
      </c>
      <c r="I2" s="274" t="s">
        <v>128</v>
      </c>
    </row>
    <row r="3" spans="1:9" x14ac:dyDescent="0.2">
      <c r="A3" s="275">
        <v>51001</v>
      </c>
      <c r="B3" s="276" t="s">
        <v>129</v>
      </c>
      <c r="C3" s="277" t="s">
        <v>130</v>
      </c>
      <c r="D3" s="278">
        <v>3100070</v>
      </c>
      <c r="E3"/>
      <c r="F3" s="275">
        <v>51411</v>
      </c>
      <c r="G3" s="276" t="s">
        <v>453</v>
      </c>
      <c r="H3" s="277" t="s">
        <v>131</v>
      </c>
      <c r="I3" s="278">
        <v>3248070</v>
      </c>
    </row>
    <row r="4" spans="1:9" x14ac:dyDescent="0.2">
      <c r="A4" s="275">
        <v>51011</v>
      </c>
      <c r="B4" s="276" t="s">
        <v>132</v>
      </c>
      <c r="C4" s="277" t="s">
        <v>133</v>
      </c>
      <c r="D4" s="278">
        <v>3100190</v>
      </c>
      <c r="E4"/>
      <c r="F4" s="279">
        <v>52085</v>
      </c>
      <c r="G4" s="280" t="s">
        <v>134</v>
      </c>
      <c r="H4" s="281" t="s">
        <v>156</v>
      </c>
      <c r="I4" s="282" t="s">
        <v>398</v>
      </c>
    </row>
    <row r="5" spans="1:9" x14ac:dyDescent="0.2">
      <c r="A5" s="279">
        <v>51081</v>
      </c>
      <c r="B5" s="280" t="s">
        <v>135</v>
      </c>
      <c r="C5" s="281" t="s">
        <v>136</v>
      </c>
      <c r="D5" s="282">
        <v>3400200</v>
      </c>
      <c r="E5"/>
      <c r="F5" s="279">
        <v>52411</v>
      </c>
      <c r="G5" s="280" t="s">
        <v>137</v>
      </c>
      <c r="H5" s="281" t="s">
        <v>138</v>
      </c>
      <c r="I5" s="282">
        <v>3241200</v>
      </c>
    </row>
    <row r="6" spans="1:9" x14ac:dyDescent="0.2">
      <c r="A6" s="279">
        <v>51077</v>
      </c>
      <c r="B6" s="280" t="s">
        <v>139</v>
      </c>
      <c r="C6" s="281" t="s">
        <v>140</v>
      </c>
      <c r="D6" s="282" t="s">
        <v>432</v>
      </c>
      <c r="E6"/>
      <c r="F6" s="279">
        <v>52085</v>
      </c>
      <c r="G6" s="280" t="s">
        <v>143</v>
      </c>
      <c r="H6" s="281" t="s">
        <v>144</v>
      </c>
      <c r="I6" s="282" t="s">
        <v>402</v>
      </c>
    </row>
    <row r="7" spans="1:9" x14ac:dyDescent="0.2">
      <c r="A7" s="279">
        <v>52015</v>
      </c>
      <c r="B7" s="280" t="s">
        <v>141</v>
      </c>
      <c r="C7" s="281" t="s">
        <v>142</v>
      </c>
      <c r="D7" s="282" t="s">
        <v>433</v>
      </c>
      <c r="E7"/>
      <c r="F7" s="279">
        <v>54411</v>
      </c>
      <c r="G7" s="280" t="s">
        <v>147</v>
      </c>
      <c r="H7" s="281" t="s">
        <v>148</v>
      </c>
      <c r="I7" s="282">
        <v>3241210</v>
      </c>
    </row>
    <row r="8" spans="1:9" x14ac:dyDescent="0.2">
      <c r="A8" s="279">
        <v>52001</v>
      </c>
      <c r="B8" s="280" t="s">
        <v>145</v>
      </c>
      <c r="C8" s="281" t="s">
        <v>146</v>
      </c>
      <c r="D8" s="282">
        <v>3100192</v>
      </c>
      <c r="E8"/>
      <c r="F8" s="279">
        <v>52085</v>
      </c>
      <c r="G8" s="280" t="s">
        <v>155</v>
      </c>
      <c r="H8" s="281" t="s">
        <v>156</v>
      </c>
      <c r="I8" s="282" t="s">
        <v>398</v>
      </c>
    </row>
    <row r="9" spans="1:9" x14ac:dyDescent="0.2">
      <c r="A9" s="279">
        <v>52011</v>
      </c>
      <c r="B9" s="280" t="s">
        <v>149</v>
      </c>
      <c r="C9" s="281" t="s">
        <v>146</v>
      </c>
      <c r="D9" s="282">
        <v>3100192</v>
      </c>
      <c r="E9"/>
      <c r="F9" s="283">
        <v>54421</v>
      </c>
      <c r="G9" s="284" t="s">
        <v>159</v>
      </c>
      <c r="H9" s="285" t="s">
        <v>160</v>
      </c>
      <c r="I9" s="286">
        <v>3242210</v>
      </c>
    </row>
    <row r="10" spans="1:9" ht="13.5" thickBot="1" x14ac:dyDescent="0.25">
      <c r="A10" s="279">
        <v>90598</v>
      </c>
      <c r="B10" s="280" t="s">
        <v>150</v>
      </c>
      <c r="C10" s="281" t="s">
        <v>151</v>
      </c>
      <c r="D10" s="282" t="s">
        <v>454</v>
      </c>
      <c r="E10"/>
      <c r="F10" s="287">
        <v>54461</v>
      </c>
      <c r="G10" s="288" t="s">
        <v>162</v>
      </c>
      <c r="H10" s="289" t="s">
        <v>163</v>
      </c>
      <c r="I10" s="290">
        <v>3248210</v>
      </c>
    </row>
    <row r="11" spans="1:9" ht="13.5" thickBot="1" x14ac:dyDescent="0.25">
      <c r="A11" s="279">
        <v>51801</v>
      </c>
      <c r="B11" s="280" t="s">
        <v>152</v>
      </c>
      <c r="C11" s="281" t="s">
        <v>455</v>
      </c>
      <c r="D11" s="282" t="s">
        <v>456</v>
      </c>
      <c r="E11"/>
      <c r="F11" s="291"/>
      <c r="G11" s="291"/>
      <c r="H11" s="291"/>
      <c r="I11" s="292"/>
    </row>
    <row r="12" spans="1:9" ht="15.75" x14ac:dyDescent="0.25">
      <c r="A12" s="279">
        <v>54011</v>
      </c>
      <c r="B12" s="280" t="s">
        <v>153</v>
      </c>
      <c r="C12" s="281" t="s">
        <v>154</v>
      </c>
      <c r="D12" s="282">
        <v>3100210</v>
      </c>
      <c r="E12"/>
      <c r="F12" s="409" t="s">
        <v>457</v>
      </c>
      <c r="G12" s="410"/>
      <c r="H12" s="410"/>
      <c r="I12" s="411"/>
    </row>
    <row r="13" spans="1:9" ht="15" x14ac:dyDescent="0.25">
      <c r="A13" s="279">
        <v>54021</v>
      </c>
      <c r="B13" s="280" t="s">
        <v>157</v>
      </c>
      <c r="C13" s="281" t="s">
        <v>158</v>
      </c>
      <c r="D13" s="282">
        <v>3300212</v>
      </c>
      <c r="E13"/>
      <c r="F13" s="271" t="s">
        <v>125</v>
      </c>
      <c r="G13" s="272" t="s">
        <v>126</v>
      </c>
      <c r="H13" s="273" t="s">
        <v>127</v>
      </c>
      <c r="I13" s="274" t="s">
        <v>128</v>
      </c>
    </row>
    <row r="14" spans="1:9" ht="13.5" thickBot="1" x14ac:dyDescent="0.25">
      <c r="A14" s="287">
        <v>90896</v>
      </c>
      <c r="B14" s="288" t="s">
        <v>161</v>
      </c>
      <c r="C14" s="289" t="s">
        <v>458</v>
      </c>
      <c r="D14" s="290" t="s">
        <v>435</v>
      </c>
      <c r="E14"/>
      <c r="F14" s="275">
        <v>51511</v>
      </c>
      <c r="G14" s="276" t="s">
        <v>459</v>
      </c>
      <c r="H14" s="277" t="s">
        <v>165</v>
      </c>
      <c r="I14" s="278">
        <v>3258070</v>
      </c>
    </row>
    <row r="15" spans="1:9" ht="13.5" thickBot="1" x14ac:dyDescent="0.25">
      <c r="A15" s="291"/>
      <c r="B15" s="291"/>
      <c r="C15" s="291"/>
      <c r="D15" s="292"/>
      <c r="E15"/>
      <c r="F15" s="279">
        <v>52519</v>
      </c>
      <c r="G15" s="280" t="s">
        <v>168</v>
      </c>
      <c r="H15" s="281" t="s">
        <v>169</v>
      </c>
      <c r="I15" s="282">
        <v>3251199</v>
      </c>
    </row>
    <row r="16" spans="1:9" ht="15.75" x14ac:dyDescent="0.25">
      <c r="A16" s="409" t="s">
        <v>460</v>
      </c>
      <c r="B16" s="410"/>
      <c r="C16" s="410"/>
      <c r="D16" s="411"/>
      <c r="E16"/>
      <c r="F16" s="279">
        <v>52511</v>
      </c>
      <c r="G16" s="280" t="s">
        <v>172</v>
      </c>
      <c r="H16" s="281" t="s">
        <v>173</v>
      </c>
      <c r="I16" s="282">
        <v>3251200</v>
      </c>
    </row>
    <row r="17" spans="1:9" ht="15" x14ac:dyDescent="0.25">
      <c r="A17" s="293" t="s">
        <v>125</v>
      </c>
      <c r="B17" s="294" t="s">
        <v>126</v>
      </c>
      <c r="C17" s="295" t="s">
        <v>127</v>
      </c>
      <c r="D17" s="296" t="s">
        <v>128</v>
      </c>
      <c r="E17"/>
      <c r="F17" s="279">
        <v>54511</v>
      </c>
      <c r="G17" s="280" t="s">
        <v>176</v>
      </c>
      <c r="H17" s="281" t="s">
        <v>177</v>
      </c>
      <c r="I17" s="282">
        <v>3251210</v>
      </c>
    </row>
    <row r="18" spans="1:9" x14ac:dyDescent="0.2">
      <c r="A18" s="275">
        <v>51111</v>
      </c>
      <c r="B18" s="276" t="s">
        <v>461</v>
      </c>
      <c r="C18" s="277" t="s">
        <v>164</v>
      </c>
      <c r="D18" s="278">
        <v>3218070</v>
      </c>
      <c r="E18"/>
      <c r="F18" s="279">
        <v>52521</v>
      </c>
      <c r="G18" s="280" t="s">
        <v>180</v>
      </c>
      <c r="H18" s="281" t="s">
        <v>181</v>
      </c>
      <c r="I18" s="282">
        <v>3252200</v>
      </c>
    </row>
    <row r="19" spans="1:9" x14ac:dyDescent="0.2">
      <c r="A19" s="279">
        <v>52119</v>
      </c>
      <c r="B19" s="280" t="s">
        <v>166</v>
      </c>
      <c r="C19" s="281" t="s">
        <v>167</v>
      </c>
      <c r="D19" s="282">
        <v>3211199</v>
      </c>
      <c r="E19"/>
      <c r="F19" s="279">
        <v>54511</v>
      </c>
      <c r="G19" s="280" t="s">
        <v>186</v>
      </c>
      <c r="H19" s="281" t="s">
        <v>187</v>
      </c>
      <c r="I19" s="282">
        <v>3252210</v>
      </c>
    </row>
    <row r="20" spans="1:9" x14ac:dyDescent="0.2">
      <c r="A20" s="279">
        <v>52111</v>
      </c>
      <c r="B20" s="280" t="s">
        <v>170</v>
      </c>
      <c r="C20" s="281" t="s">
        <v>171</v>
      </c>
      <c r="D20" s="282">
        <v>3211200</v>
      </c>
      <c r="E20"/>
      <c r="F20" s="279">
        <v>52531</v>
      </c>
      <c r="G20" s="280" t="s">
        <v>192</v>
      </c>
      <c r="H20" s="281" t="s">
        <v>193</v>
      </c>
      <c r="I20" s="282">
        <v>3253200</v>
      </c>
    </row>
    <row r="21" spans="1:9" ht="13.5" thickBot="1" x14ac:dyDescent="0.25">
      <c r="A21" s="279">
        <v>54111</v>
      </c>
      <c r="B21" s="280" t="s">
        <v>174</v>
      </c>
      <c r="C21" s="281" t="s">
        <v>175</v>
      </c>
      <c r="D21" s="282">
        <v>3211210</v>
      </c>
      <c r="E21"/>
      <c r="F21" s="287">
        <v>54511</v>
      </c>
      <c r="G21" s="288" t="s">
        <v>196</v>
      </c>
      <c r="H21" s="289" t="s">
        <v>197</v>
      </c>
      <c r="I21" s="290">
        <v>3253210</v>
      </c>
    </row>
    <row r="22" spans="1:9" ht="13.5" thickBot="1" x14ac:dyDescent="0.25">
      <c r="A22" s="279">
        <v>52121</v>
      </c>
      <c r="B22" s="280" t="s">
        <v>178</v>
      </c>
      <c r="C22" s="281" t="s">
        <v>179</v>
      </c>
      <c r="D22" s="282">
        <v>3212200</v>
      </c>
      <c r="E22"/>
      <c r="F22" s="291"/>
      <c r="G22" s="291"/>
      <c r="H22" s="291"/>
      <c r="I22" s="292"/>
    </row>
    <row r="23" spans="1:9" ht="15.75" x14ac:dyDescent="0.25">
      <c r="A23" s="279">
        <v>54111</v>
      </c>
      <c r="B23" s="280" t="s">
        <v>182</v>
      </c>
      <c r="C23" s="281" t="s">
        <v>183</v>
      </c>
      <c r="D23" s="282">
        <v>3212210</v>
      </c>
      <c r="E23"/>
      <c r="F23" s="409" t="s">
        <v>462</v>
      </c>
      <c r="G23" s="410"/>
      <c r="H23" s="410"/>
      <c r="I23" s="411"/>
    </row>
    <row r="24" spans="1:9" ht="15" x14ac:dyDescent="0.25">
      <c r="A24" s="279">
        <v>52131</v>
      </c>
      <c r="B24" s="280" t="s">
        <v>184</v>
      </c>
      <c r="C24" s="281" t="s">
        <v>185</v>
      </c>
      <c r="D24" s="282">
        <v>3213200</v>
      </c>
      <c r="E24"/>
      <c r="F24" s="271" t="s">
        <v>125</v>
      </c>
      <c r="G24" s="272" t="s">
        <v>126</v>
      </c>
      <c r="H24" s="273" t="s">
        <v>127</v>
      </c>
      <c r="I24" s="274" t="s">
        <v>128</v>
      </c>
    </row>
    <row r="25" spans="1:9" x14ac:dyDescent="0.2">
      <c r="A25" s="279">
        <v>54111</v>
      </c>
      <c r="B25" s="280" t="s">
        <v>188</v>
      </c>
      <c r="C25" s="281" t="s">
        <v>189</v>
      </c>
      <c r="D25" s="282">
        <v>3213210</v>
      </c>
      <c r="E25"/>
      <c r="F25" s="275">
        <v>51611</v>
      </c>
      <c r="G25" s="276" t="s">
        <v>463</v>
      </c>
      <c r="H25" s="277" t="s">
        <v>201</v>
      </c>
      <c r="I25" s="278">
        <v>3268070</v>
      </c>
    </row>
    <row r="26" spans="1:9" x14ac:dyDescent="0.2">
      <c r="A26" s="279">
        <v>52141</v>
      </c>
      <c r="B26" s="280" t="s">
        <v>190</v>
      </c>
      <c r="C26" s="281" t="s">
        <v>191</v>
      </c>
      <c r="D26" s="282">
        <v>3214200</v>
      </c>
      <c r="E26"/>
      <c r="F26" s="275">
        <v>52639</v>
      </c>
      <c r="G26" s="276" t="s">
        <v>203</v>
      </c>
      <c r="H26" s="277" t="s">
        <v>204</v>
      </c>
      <c r="I26" s="278">
        <v>3263199</v>
      </c>
    </row>
    <row r="27" spans="1:9" x14ac:dyDescent="0.2">
      <c r="A27" s="279">
        <v>54111</v>
      </c>
      <c r="B27" s="280" t="s">
        <v>194</v>
      </c>
      <c r="C27" s="281" t="s">
        <v>195</v>
      </c>
      <c r="D27" s="282">
        <v>3214210</v>
      </c>
      <c r="E27"/>
      <c r="F27" s="279">
        <v>52611</v>
      </c>
      <c r="G27" s="280" t="s">
        <v>207</v>
      </c>
      <c r="H27" s="281" t="s">
        <v>208</v>
      </c>
      <c r="I27" s="282">
        <v>3261200</v>
      </c>
    </row>
    <row r="28" spans="1:9" ht="13.5" thickBot="1" x14ac:dyDescent="0.25">
      <c r="A28" s="287">
        <v>90540</v>
      </c>
      <c r="B28" s="288" t="s">
        <v>198</v>
      </c>
      <c r="C28" s="289" t="s">
        <v>199</v>
      </c>
      <c r="D28" s="290" t="s">
        <v>464</v>
      </c>
      <c r="E28"/>
      <c r="F28" s="279">
        <v>54611</v>
      </c>
      <c r="G28" s="280" t="s">
        <v>211</v>
      </c>
      <c r="H28" s="281" t="s">
        <v>212</v>
      </c>
      <c r="I28" s="282">
        <v>3261210</v>
      </c>
    </row>
    <row r="29" spans="1:9" ht="13.5" thickBot="1" x14ac:dyDescent="0.25">
      <c r="A29" s="291"/>
      <c r="B29" s="291"/>
      <c r="C29" s="291"/>
      <c r="D29" s="292"/>
      <c r="E29"/>
      <c r="F29" s="279">
        <v>52621</v>
      </c>
      <c r="G29" s="280" t="s">
        <v>215</v>
      </c>
      <c r="H29" s="281" t="s">
        <v>216</v>
      </c>
      <c r="I29" s="282">
        <v>3262200</v>
      </c>
    </row>
    <row r="30" spans="1:9" ht="15.75" x14ac:dyDescent="0.25">
      <c r="A30" s="409" t="s">
        <v>465</v>
      </c>
      <c r="B30" s="410"/>
      <c r="C30" s="410"/>
      <c r="D30" s="411"/>
      <c r="E30"/>
      <c r="F30" s="279">
        <v>54611</v>
      </c>
      <c r="G30" s="280" t="s">
        <v>219</v>
      </c>
      <c r="H30" s="281" t="s">
        <v>220</v>
      </c>
      <c r="I30" s="282">
        <v>3262210</v>
      </c>
    </row>
    <row r="31" spans="1:9" ht="15" x14ac:dyDescent="0.25">
      <c r="A31" s="271" t="s">
        <v>125</v>
      </c>
      <c r="B31" s="272" t="s">
        <v>126</v>
      </c>
      <c r="C31" s="273" t="s">
        <v>127</v>
      </c>
      <c r="D31" s="274" t="s">
        <v>128</v>
      </c>
      <c r="E31"/>
      <c r="F31" s="279">
        <v>52631</v>
      </c>
      <c r="G31" s="280" t="s">
        <v>223</v>
      </c>
      <c r="H31" s="281" t="s">
        <v>224</v>
      </c>
      <c r="I31" s="282">
        <v>3263200</v>
      </c>
    </row>
    <row r="32" spans="1:9" x14ac:dyDescent="0.2">
      <c r="A32" s="275">
        <v>51211</v>
      </c>
      <c r="B32" s="276" t="s">
        <v>466</v>
      </c>
      <c r="C32" s="277" t="s">
        <v>202</v>
      </c>
      <c r="D32" s="278">
        <v>3228070</v>
      </c>
      <c r="E32"/>
      <c r="F32" s="279">
        <v>54611</v>
      </c>
      <c r="G32" s="280" t="s">
        <v>227</v>
      </c>
      <c r="H32" s="281" t="s">
        <v>228</v>
      </c>
      <c r="I32" s="282">
        <v>3263210</v>
      </c>
    </row>
    <row r="33" spans="1:9" ht="13.5" thickBot="1" x14ac:dyDescent="0.25">
      <c r="A33" s="279">
        <v>52219</v>
      </c>
      <c r="B33" s="280" t="s">
        <v>205</v>
      </c>
      <c r="C33" s="281" t="s">
        <v>206</v>
      </c>
      <c r="D33" s="282">
        <v>3221199</v>
      </c>
      <c r="E33"/>
      <c r="F33" s="287">
        <v>54641</v>
      </c>
      <c r="G33" s="288" t="s">
        <v>231</v>
      </c>
      <c r="H33" s="289" t="s">
        <v>232</v>
      </c>
      <c r="I33" s="290">
        <v>3268210</v>
      </c>
    </row>
    <row r="34" spans="1:9" ht="13.5" thickBot="1" x14ac:dyDescent="0.25">
      <c r="A34" s="279">
        <v>52211</v>
      </c>
      <c r="B34" s="280" t="s">
        <v>209</v>
      </c>
      <c r="C34" s="281" t="s">
        <v>210</v>
      </c>
      <c r="D34" s="282">
        <v>3221200</v>
      </c>
      <c r="E34"/>
      <c r="F34" s="297"/>
      <c r="G34" s="297"/>
      <c r="H34" s="297"/>
      <c r="I34" s="298"/>
    </row>
    <row r="35" spans="1:9" ht="15.75" x14ac:dyDescent="0.25">
      <c r="A35" s="279">
        <v>54211</v>
      </c>
      <c r="B35" s="280" t="s">
        <v>213</v>
      </c>
      <c r="C35" s="281" t="s">
        <v>214</v>
      </c>
      <c r="D35" s="282">
        <v>3221210</v>
      </c>
      <c r="E35"/>
      <c r="F35" s="409" t="s">
        <v>237</v>
      </c>
      <c r="G35" s="410"/>
      <c r="H35" s="410"/>
      <c r="I35" s="411"/>
    </row>
    <row r="36" spans="1:9" ht="15" x14ac:dyDescent="0.25">
      <c r="A36" s="279">
        <v>54241</v>
      </c>
      <c r="B36" s="280" t="s">
        <v>217</v>
      </c>
      <c r="C36" s="281" t="s">
        <v>218</v>
      </c>
      <c r="D36" s="282">
        <v>3228210</v>
      </c>
      <c r="E36"/>
      <c r="F36" s="271" t="s">
        <v>125</v>
      </c>
      <c r="G36" s="272" t="s">
        <v>126</v>
      </c>
      <c r="H36" s="273" t="s">
        <v>127</v>
      </c>
      <c r="I36" s="274" t="s">
        <v>128</v>
      </c>
    </row>
    <row r="37" spans="1:9" x14ac:dyDescent="0.2">
      <c r="A37" s="279">
        <v>52221</v>
      </c>
      <c r="B37" s="280" t="s">
        <v>221</v>
      </c>
      <c r="C37" s="281" t="s">
        <v>222</v>
      </c>
      <c r="D37" s="282">
        <v>3222200</v>
      </c>
      <c r="E37"/>
      <c r="F37" s="275">
        <v>17211</v>
      </c>
      <c r="G37" s="276" t="s">
        <v>240</v>
      </c>
      <c r="H37" s="277" t="s">
        <v>241</v>
      </c>
      <c r="I37" s="299">
        <v>3278197</v>
      </c>
    </row>
    <row r="38" spans="1:9" x14ac:dyDescent="0.2">
      <c r="A38" s="279">
        <v>54211</v>
      </c>
      <c r="B38" s="280" t="s">
        <v>225</v>
      </c>
      <c r="C38" s="281" t="s">
        <v>226</v>
      </c>
      <c r="D38" s="282">
        <v>3222210</v>
      </c>
      <c r="E38"/>
      <c r="F38" s="283" t="s">
        <v>242</v>
      </c>
      <c r="G38" s="284" t="s">
        <v>243</v>
      </c>
      <c r="H38" s="285" t="s">
        <v>244</v>
      </c>
      <c r="I38" s="300">
        <v>3271197</v>
      </c>
    </row>
    <row r="39" spans="1:9" x14ac:dyDescent="0.2">
      <c r="A39" s="279">
        <v>52231</v>
      </c>
      <c r="B39" s="280" t="s">
        <v>229</v>
      </c>
      <c r="C39" s="281" t="s">
        <v>230</v>
      </c>
      <c r="D39" s="282">
        <v>3223200</v>
      </c>
      <c r="E39"/>
      <c r="F39" s="283" t="s">
        <v>245</v>
      </c>
      <c r="G39" s="284" t="s">
        <v>246</v>
      </c>
      <c r="H39" s="285" t="s">
        <v>247</v>
      </c>
      <c r="I39" s="300">
        <v>3272197</v>
      </c>
    </row>
    <row r="40" spans="1:9" x14ac:dyDescent="0.2">
      <c r="A40" s="279">
        <v>54211</v>
      </c>
      <c r="B40" s="280" t="s">
        <v>233</v>
      </c>
      <c r="C40" s="281" t="s">
        <v>234</v>
      </c>
      <c r="D40" s="282">
        <v>3223210</v>
      </c>
      <c r="E40"/>
      <c r="F40" s="283" t="s">
        <v>467</v>
      </c>
      <c r="G40" s="284" t="s">
        <v>468</v>
      </c>
      <c r="H40" s="285" t="s">
        <v>426</v>
      </c>
      <c r="I40" s="300">
        <v>3273197</v>
      </c>
    </row>
    <row r="41" spans="1:9" ht="13.5" thickBot="1" x14ac:dyDescent="0.25">
      <c r="A41" s="279">
        <v>52241</v>
      </c>
      <c r="B41" s="280" t="s">
        <v>235</v>
      </c>
      <c r="C41" s="281" t="s">
        <v>236</v>
      </c>
      <c r="D41" s="282">
        <v>3224200</v>
      </c>
      <c r="E41"/>
      <c r="F41" s="287">
        <v>7</v>
      </c>
      <c r="G41" s="288" t="s">
        <v>469</v>
      </c>
      <c r="H41" s="289" t="s">
        <v>429</v>
      </c>
      <c r="I41" s="301" t="s">
        <v>470</v>
      </c>
    </row>
    <row r="42" spans="1:9" ht="13.5" thickBot="1" x14ac:dyDescent="0.25">
      <c r="A42" s="287">
        <v>54211</v>
      </c>
      <c r="B42" s="288" t="s">
        <v>238</v>
      </c>
      <c r="C42" s="289" t="s">
        <v>239</v>
      </c>
      <c r="D42" s="290">
        <v>3224210</v>
      </c>
      <c r="E42"/>
      <c r="F42" s="291"/>
      <c r="G42" s="302"/>
      <c r="H42" s="291"/>
      <c r="I42" s="303"/>
    </row>
    <row r="43" spans="1:9" ht="13.5" thickBot="1" x14ac:dyDescent="0.25">
      <c r="A43" s="291"/>
      <c r="B43" s="291"/>
      <c r="C43" s="291"/>
      <c r="D43" s="292"/>
      <c r="E43"/>
      <c r="F43"/>
      <c r="G43"/>
      <c r="H43"/>
      <c r="I43" s="304"/>
    </row>
    <row r="44" spans="1:9" ht="16.5" thickBot="1" x14ac:dyDescent="0.3">
      <c r="A44" s="409" t="s">
        <v>471</v>
      </c>
      <c r="B44" s="410"/>
      <c r="C44" s="410"/>
      <c r="D44" s="411"/>
      <c r="E44"/>
      <c r="F44"/>
      <c r="G44"/>
      <c r="H44"/>
      <c r="I44" s="304"/>
    </row>
    <row r="45" spans="1:9" ht="15.75" x14ac:dyDescent="0.25">
      <c r="A45" s="271" t="s">
        <v>125</v>
      </c>
      <c r="B45" s="272" t="s">
        <v>126</v>
      </c>
      <c r="C45" s="273" t="s">
        <v>127</v>
      </c>
      <c r="D45" s="274" t="s">
        <v>128</v>
      </c>
      <c r="E45"/>
      <c r="F45" s="409" t="s">
        <v>250</v>
      </c>
      <c r="G45" s="410"/>
      <c r="H45" s="410"/>
      <c r="I45" s="411"/>
    </row>
    <row r="46" spans="1:9" x14ac:dyDescent="0.2">
      <c r="A46" s="275">
        <v>51311</v>
      </c>
      <c r="B46" s="276" t="s">
        <v>472</v>
      </c>
      <c r="C46" s="277" t="s">
        <v>248</v>
      </c>
      <c r="D46" s="278">
        <v>3238070</v>
      </c>
      <c r="E46"/>
      <c r="F46" s="413" t="s">
        <v>252</v>
      </c>
      <c r="G46" s="415" t="s">
        <v>253</v>
      </c>
      <c r="H46" s="416"/>
      <c r="I46" s="417"/>
    </row>
    <row r="47" spans="1:9" x14ac:dyDescent="0.2">
      <c r="A47" s="279">
        <v>52085</v>
      </c>
      <c r="B47" s="280" t="s">
        <v>473</v>
      </c>
      <c r="C47" s="281" t="s">
        <v>254</v>
      </c>
      <c r="D47" s="282" t="s">
        <v>375</v>
      </c>
      <c r="E47"/>
      <c r="F47" s="414"/>
      <c r="G47" s="418"/>
      <c r="H47" s="419"/>
      <c r="I47" s="420"/>
    </row>
    <row r="48" spans="1:9" x14ac:dyDescent="0.2">
      <c r="A48" s="279">
        <v>52317</v>
      </c>
      <c r="B48" s="280" t="s">
        <v>273</v>
      </c>
      <c r="C48" s="281" t="s">
        <v>249</v>
      </c>
      <c r="D48" s="282" t="s">
        <v>378</v>
      </c>
      <c r="E48"/>
      <c r="F48" s="421"/>
      <c r="G48" s="422"/>
      <c r="H48" s="422"/>
      <c r="I48" s="423"/>
    </row>
    <row r="49" spans="1:9" x14ac:dyDescent="0.2">
      <c r="A49" s="279">
        <v>52085</v>
      </c>
      <c r="B49" s="280" t="s">
        <v>275</v>
      </c>
      <c r="C49" s="281" t="s">
        <v>254</v>
      </c>
      <c r="D49" s="282" t="s">
        <v>375</v>
      </c>
      <c r="E49"/>
      <c r="F49" s="430" t="s">
        <v>259</v>
      </c>
      <c r="G49" s="431" t="s">
        <v>260</v>
      </c>
      <c r="H49" s="432"/>
      <c r="I49" s="433"/>
    </row>
    <row r="50" spans="1:9" x14ac:dyDescent="0.2">
      <c r="A50" s="279">
        <v>54311</v>
      </c>
      <c r="B50" s="280" t="s">
        <v>276</v>
      </c>
      <c r="C50" s="281" t="s">
        <v>256</v>
      </c>
      <c r="D50" s="282">
        <v>3231210</v>
      </c>
      <c r="E50"/>
      <c r="F50" s="414"/>
      <c r="G50" s="437" t="s">
        <v>261</v>
      </c>
      <c r="H50" s="438"/>
      <c r="I50" s="439"/>
    </row>
    <row r="51" spans="1:9" x14ac:dyDescent="0.2">
      <c r="A51" s="279">
        <v>52321</v>
      </c>
      <c r="B51" s="280" t="s">
        <v>257</v>
      </c>
      <c r="C51" s="281" t="s">
        <v>258</v>
      </c>
      <c r="D51" s="282">
        <v>3232200</v>
      </c>
      <c r="E51"/>
      <c r="F51" s="421"/>
      <c r="G51" s="422"/>
      <c r="H51" s="422"/>
      <c r="I51" s="423"/>
    </row>
    <row r="52" spans="1:9" ht="12.75" customHeight="1" x14ac:dyDescent="0.2">
      <c r="A52" s="279">
        <v>52015</v>
      </c>
      <c r="B52" s="280" t="s">
        <v>262</v>
      </c>
      <c r="C52" s="281" t="s">
        <v>263</v>
      </c>
      <c r="D52" s="282" t="s">
        <v>384</v>
      </c>
      <c r="E52"/>
      <c r="F52" s="434" t="s">
        <v>128</v>
      </c>
      <c r="G52" s="437" t="s">
        <v>264</v>
      </c>
      <c r="H52" s="438"/>
      <c r="I52" s="439"/>
    </row>
    <row r="53" spans="1:9" x14ac:dyDescent="0.2">
      <c r="A53" s="279">
        <v>54321</v>
      </c>
      <c r="B53" s="280" t="s">
        <v>265</v>
      </c>
      <c r="C53" s="281" t="s">
        <v>266</v>
      </c>
      <c r="D53" s="282">
        <v>3232210</v>
      </c>
      <c r="E53"/>
      <c r="F53" s="435"/>
      <c r="G53" s="424" t="s">
        <v>474</v>
      </c>
      <c r="H53" s="425"/>
      <c r="I53" s="426"/>
    </row>
    <row r="54" spans="1:9" ht="14.45" customHeight="1" thickBot="1" x14ac:dyDescent="0.25">
      <c r="A54" s="279">
        <v>52331</v>
      </c>
      <c r="B54" s="280" t="s">
        <v>267</v>
      </c>
      <c r="C54" s="281" t="s">
        <v>268</v>
      </c>
      <c r="D54" s="282">
        <v>3233200</v>
      </c>
      <c r="E54"/>
      <c r="F54" s="436"/>
      <c r="G54" s="427" t="s">
        <v>475</v>
      </c>
      <c r="H54" s="428"/>
      <c r="I54" s="429"/>
    </row>
    <row r="55" spans="1:9" x14ac:dyDescent="0.2">
      <c r="A55" s="279">
        <v>54331</v>
      </c>
      <c r="B55" s="280" t="s">
        <v>269</v>
      </c>
      <c r="C55" s="281" t="s">
        <v>270</v>
      </c>
      <c r="D55" s="282">
        <v>3233210</v>
      </c>
      <c r="E55"/>
      <c r="F55"/>
      <c r="G55"/>
      <c r="H55"/>
      <c r="I55" s="304"/>
    </row>
    <row r="56" spans="1:9" ht="12.75" customHeight="1" x14ac:dyDescent="0.2">
      <c r="A56" s="279">
        <v>54341</v>
      </c>
      <c r="B56" s="280" t="s">
        <v>271</v>
      </c>
      <c r="C56" s="281" t="s">
        <v>272</v>
      </c>
      <c r="D56" s="282">
        <v>3238210</v>
      </c>
      <c r="E56"/>
      <c r="F56"/>
      <c r="G56"/>
      <c r="H56"/>
      <c r="I56" s="304"/>
    </row>
    <row r="57" spans="1:9" x14ac:dyDescent="0.2">
      <c r="A57" s="279">
        <v>52015</v>
      </c>
      <c r="B57" s="280" t="s">
        <v>251</v>
      </c>
      <c r="C57" s="281" t="s">
        <v>274</v>
      </c>
      <c r="D57" s="282" t="s">
        <v>388</v>
      </c>
      <c r="E57"/>
      <c r="F57"/>
      <c r="G57"/>
      <c r="H57"/>
      <c r="I57" s="304"/>
    </row>
    <row r="58" spans="1:9" x14ac:dyDescent="0.2">
      <c r="A58" s="279">
        <v>54311</v>
      </c>
      <c r="B58" s="280" t="s">
        <v>255</v>
      </c>
      <c r="C58" s="281" t="s">
        <v>277</v>
      </c>
      <c r="D58" s="282">
        <v>3234210</v>
      </c>
      <c r="E58"/>
      <c r="F58"/>
      <c r="G58"/>
      <c r="H58"/>
      <c r="I58" s="304"/>
    </row>
    <row r="59" spans="1:9" x14ac:dyDescent="0.2">
      <c r="A59" s="279">
        <v>52085</v>
      </c>
      <c r="B59" s="280" t="s">
        <v>278</v>
      </c>
      <c r="C59" s="281" t="s">
        <v>279</v>
      </c>
      <c r="D59" s="282" t="s">
        <v>392</v>
      </c>
      <c r="E59"/>
      <c r="F59"/>
      <c r="G59"/>
      <c r="H59"/>
      <c r="I59" s="304"/>
    </row>
    <row r="60" spans="1:9" ht="13.5" thickBot="1" x14ac:dyDescent="0.25">
      <c r="A60" s="287">
        <v>54321</v>
      </c>
      <c r="B60" s="288" t="s">
        <v>280</v>
      </c>
      <c r="C60" s="289" t="s">
        <v>281</v>
      </c>
      <c r="D60" s="290">
        <v>3235210</v>
      </c>
      <c r="E60"/>
      <c r="F60"/>
      <c r="G60"/>
      <c r="H60"/>
      <c r="I60" s="304"/>
    </row>
    <row r="63" spans="1:9" x14ac:dyDescent="0.2">
      <c r="A63" s="412" t="s">
        <v>476</v>
      </c>
      <c r="B63" s="412"/>
    </row>
    <row r="64" spans="1:9" x14ac:dyDescent="0.2">
      <c r="A64" s="412"/>
      <c r="B64" s="412"/>
    </row>
  </sheetData>
  <sheetProtection sheet="1" objects="1" scenarios="1"/>
  <mergeCells count="21">
    <mergeCell ref="A63:B64"/>
    <mergeCell ref="F35:I35"/>
    <mergeCell ref="F45:I45"/>
    <mergeCell ref="F46:F47"/>
    <mergeCell ref="G46:I47"/>
    <mergeCell ref="F48:I48"/>
    <mergeCell ref="G53:I53"/>
    <mergeCell ref="G54:I54"/>
    <mergeCell ref="F49:F50"/>
    <mergeCell ref="G49:I49"/>
    <mergeCell ref="F51:I51"/>
    <mergeCell ref="F52:F54"/>
    <mergeCell ref="G52:I52"/>
    <mergeCell ref="A44:D44"/>
    <mergeCell ref="G50:I50"/>
    <mergeCell ref="A30:D30"/>
    <mergeCell ref="A1:D1"/>
    <mergeCell ref="F1:I1"/>
    <mergeCell ref="A16:D16"/>
    <mergeCell ref="F12:I12"/>
    <mergeCell ref="F23:I23"/>
  </mergeCells>
  <printOptions horizontalCentered="1"/>
  <pageMargins left="0.17" right="0.17" top="0.75" bottom="0.37" header="0.3" footer="0.3"/>
  <pageSetup scale="67" orientation="portrait" r:id="rId1"/>
  <headerFooter>
    <oddHeader>&amp;C&amp;"-,Bold"&amp;16FY 2019 Index to CAPPs Crosswalk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85"/>
  <sheetViews>
    <sheetView workbookViewId="0">
      <selection activeCell="O16" sqref="O16"/>
    </sheetView>
  </sheetViews>
  <sheetFormatPr defaultRowHeight="12.75" x14ac:dyDescent="0.2"/>
  <cols>
    <col min="1" max="1" width="38.42578125" style="219" bestFit="1" customWidth="1"/>
    <col min="2" max="2" width="26" style="327" customWidth="1"/>
    <col min="3" max="3" width="35.7109375" style="219" customWidth="1"/>
    <col min="4" max="4" width="14" style="219" customWidth="1"/>
    <col min="5" max="5" width="12.42578125" style="219" customWidth="1"/>
    <col min="6" max="6" width="14" style="219" customWidth="1"/>
    <col min="7" max="7" width="13.140625" style="219" customWidth="1"/>
    <col min="8" max="8" width="12.28515625" style="219" hidden="1" customWidth="1"/>
    <col min="9" max="256" width="9.140625" style="219"/>
    <col min="257" max="257" width="38.42578125" style="219" bestFit="1" customWidth="1"/>
    <col min="258" max="258" width="12.7109375" style="219" customWidth="1"/>
    <col min="259" max="259" width="16.140625" style="219" customWidth="1"/>
    <col min="260" max="263" width="12.28515625" style="219" customWidth="1"/>
    <col min="264" max="264" width="0" style="219" hidden="1" customWidth="1"/>
    <col min="265" max="512" width="9.140625" style="219"/>
    <col min="513" max="513" width="38.42578125" style="219" bestFit="1" customWidth="1"/>
    <col min="514" max="514" width="12.7109375" style="219" customWidth="1"/>
    <col min="515" max="515" width="16.140625" style="219" customWidth="1"/>
    <col min="516" max="519" width="12.28515625" style="219" customWidth="1"/>
    <col min="520" max="520" width="0" style="219" hidden="1" customWidth="1"/>
    <col min="521" max="768" width="9.140625" style="219"/>
    <col min="769" max="769" width="38.42578125" style="219" bestFit="1" customWidth="1"/>
    <col min="770" max="770" width="12.7109375" style="219" customWidth="1"/>
    <col min="771" max="771" width="16.140625" style="219" customWidth="1"/>
    <col min="772" max="775" width="12.28515625" style="219" customWidth="1"/>
    <col min="776" max="776" width="0" style="219" hidden="1" customWidth="1"/>
    <col min="777" max="1024" width="9.140625" style="219"/>
    <col min="1025" max="1025" width="38.42578125" style="219" bestFit="1" customWidth="1"/>
    <col min="1026" max="1026" width="12.7109375" style="219" customWidth="1"/>
    <col min="1027" max="1027" width="16.140625" style="219" customWidth="1"/>
    <col min="1028" max="1031" width="12.28515625" style="219" customWidth="1"/>
    <col min="1032" max="1032" width="0" style="219" hidden="1" customWidth="1"/>
    <col min="1033" max="1280" width="9.140625" style="219"/>
    <col min="1281" max="1281" width="38.42578125" style="219" bestFit="1" customWidth="1"/>
    <col min="1282" max="1282" width="12.7109375" style="219" customWidth="1"/>
    <col min="1283" max="1283" width="16.140625" style="219" customWidth="1"/>
    <col min="1284" max="1287" width="12.28515625" style="219" customWidth="1"/>
    <col min="1288" max="1288" width="0" style="219" hidden="1" customWidth="1"/>
    <col min="1289" max="1536" width="9.140625" style="219"/>
    <col min="1537" max="1537" width="38.42578125" style="219" bestFit="1" customWidth="1"/>
    <col min="1538" max="1538" width="12.7109375" style="219" customWidth="1"/>
    <col min="1539" max="1539" width="16.140625" style="219" customWidth="1"/>
    <col min="1540" max="1543" width="12.28515625" style="219" customWidth="1"/>
    <col min="1544" max="1544" width="0" style="219" hidden="1" customWidth="1"/>
    <col min="1545" max="1792" width="9.140625" style="219"/>
    <col min="1793" max="1793" width="38.42578125" style="219" bestFit="1" customWidth="1"/>
    <col min="1794" max="1794" width="12.7109375" style="219" customWidth="1"/>
    <col min="1795" max="1795" width="16.140625" style="219" customWidth="1"/>
    <col min="1796" max="1799" width="12.28515625" style="219" customWidth="1"/>
    <col min="1800" max="1800" width="0" style="219" hidden="1" customWidth="1"/>
    <col min="1801" max="2048" width="9.140625" style="219"/>
    <col min="2049" max="2049" width="38.42578125" style="219" bestFit="1" customWidth="1"/>
    <col min="2050" max="2050" width="12.7109375" style="219" customWidth="1"/>
    <col min="2051" max="2051" width="16.140625" style="219" customWidth="1"/>
    <col min="2052" max="2055" width="12.28515625" style="219" customWidth="1"/>
    <col min="2056" max="2056" width="0" style="219" hidden="1" customWidth="1"/>
    <col min="2057" max="2304" width="9.140625" style="219"/>
    <col min="2305" max="2305" width="38.42578125" style="219" bestFit="1" customWidth="1"/>
    <col min="2306" max="2306" width="12.7109375" style="219" customWidth="1"/>
    <col min="2307" max="2307" width="16.140625" style="219" customWidth="1"/>
    <col min="2308" max="2311" width="12.28515625" style="219" customWidth="1"/>
    <col min="2312" max="2312" width="0" style="219" hidden="1" customWidth="1"/>
    <col min="2313" max="2560" width="9.140625" style="219"/>
    <col min="2561" max="2561" width="38.42578125" style="219" bestFit="1" customWidth="1"/>
    <col min="2562" max="2562" width="12.7109375" style="219" customWidth="1"/>
    <col min="2563" max="2563" width="16.140625" style="219" customWidth="1"/>
    <col min="2564" max="2567" width="12.28515625" style="219" customWidth="1"/>
    <col min="2568" max="2568" width="0" style="219" hidden="1" customWidth="1"/>
    <col min="2569" max="2816" width="9.140625" style="219"/>
    <col min="2817" max="2817" width="38.42578125" style="219" bestFit="1" customWidth="1"/>
    <col min="2818" max="2818" width="12.7109375" style="219" customWidth="1"/>
    <col min="2819" max="2819" width="16.140625" style="219" customWidth="1"/>
    <col min="2820" max="2823" width="12.28515625" style="219" customWidth="1"/>
    <col min="2824" max="2824" width="0" style="219" hidden="1" customWidth="1"/>
    <col min="2825" max="3072" width="9.140625" style="219"/>
    <col min="3073" max="3073" width="38.42578125" style="219" bestFit="1" customWidth="1"/>
    <col min="3074" max="3074" width="12.7109375" style="219" customWidth="1"/>
    <col min="3075" max="3075" width="16.140625" style="219" customWidth="1"/>
    <col min="3076" max="3079" width="12.28515625" style="219" customWidth="1"/>
    <col min="3080" max="3080" width="0" style="219" hidden="1" customWidth="1"/>
    <col min="3081" max="3328" width="9.140625" style="219"/>
    <col min="3329" max="3329" width="38.42578125" style="219" bestFit="1" customWidth="1"/>
    <col min="3330" max="3330" width="12.7109375" style="219" customWidth="1"/>
    <col min="3331" max="3331" width="16.140625" style="219" customWidth="1"/>
    <col min="3332" max="3335" width="12.28515625" style="219" customWidth="1"/>
    <col min="3336" max="3336" width="0" style="219" hidden="1" customWidth="1"/>
    <col min="3337" max="3584" width="9.140625" style="219"/>
    <col min="3585" max="3585" width="38.42578125" style="219" bestFit="1" customWidth="1"/>
    <col min="3586" max="3586" width="12.7109375" style="219" customWidth="1"/>
    <col min="3587" max="3587" width="16.140625" style="219" customWidth="1"/>
    <col min="3588" max="3591" width="12.28515625" style="219" customWidth="1"/>
    <col min="3592" max="3592" width="0" style="219" hidden="1" customWidth="1"/>
    <col min="3593" max="3840" width="9.140625" style="219"/>
    <col min="3841" max="3841" width="38.42578125" style="219" bestFit="1" customWidth="1"/>
    <col min="3842" max="3842" width="12.7109375" style="219" customWidth="1"/>
    <col min="3843" max="3843" width="16.140625" style="219" customWidth="1"/>
    <col min="3844" max="3847" width="12.28515625" style="219" customWidth="1"/>
    <col min="3848" max="3848" width="0" style="219" hidden="1" customWidth="1"/>
    <col min="3849" max="4096" width="9.140625" style="219"/>
    <col min="4097" max="4097" width="38.42578125" style="219" bestFit="1" customWidth="1"/>
    <col min="4098" max="4098" width="12.7109375" style="219" customWidth="1"/>
    <col min="4099" max="4099" width="16.140625" style="219" customWidth="1"/>
    <col min="4100" max="4103" width="12.28515625" style="219" customWidth="1"/>
    <col min="4104" max="4104" width="0" style="219" hidden="1" customWidth="1"/>
    <col min="4105" max="4352" width="9.140625" style="219"/>
    <col min="4353" max="4353" width="38.42578125" style="219" bestFit="1" customWidth="1"/>
    <col min="4354" max="4354" width="12.7109375" style="219" customWidth="1"/>
    <col min="4355" max="4355" width="16.140625" style="219" customWidth="1"/>
    <col min="4356" max="4359" width="12.28515625" style="219" customWidth="1"/>
    <col min="4360" max="4360" width="0" style="219" hidden="1" customWidth="1"/>
    <col min="4361" max="4608" width="9.140625" style="219"/>
    <col min="4609" max="4609" width="38.42578125" style="219" bestFit="1" customWidth="1"/>
    <col min="4610" max="4610" width="12.7109375" style="219" customWidth="1"/>
    <col min="4611" max="4611" width="16.140625" style="219" customWidth="1"/>
    <col min="4612" max="4615" width="12.28515625" style="219" customWidth="1"/>
    <col min="4616" max="4616" width="0" style="219" hidden="1" customWidth="1"/>
    <col min="4617" max="4864" width="9.140625" style="219"/>
    <col min="4865" max="4865" width="38.42578125" style="219" bestFit="1" customWidth="1"/>
    <col min="4866" max="4866" width="12.7109375" style="219" customWidth="1"/>
    <col min="4867" max="4867" width="16.140625" style="219" customWidth="1"/>
    <col min="4868" max="4871" width="12.28515625" style="219" customWidth="1"/>
    <col min="4872" max="4872" width="0" style="219" hidden="1" customWidth="1"/>
    <col min="4873" max="5120" width="9.140625" style="219"/>
    <col min="5121" max="5121" width="38.42578125" style="219" bestFit="1" customWidth="1"/>
    <col min="5122" max="5122" width="12.7109375" style="219" customWidth="1"/>
    <col min="5123" max="5123" width="16.140625" style="219" customWidth="1"/>
    <col min="5124" max="5127" width="12.28515625" style="219" customWidth="1"/>
    <col min="5128" max="5128" width="0" style="219" hidden="1" customWidth="1"/>
    <col min="5129" max="5376" width="9.140625" style="219"/>
    <col min="5377" max="5377" width="38.42578125" style="219" bestFit="1" customWidth="1"/>
    <col min="5378" max="5378" width="12.7109375" style="219" customWidth="1"/>
    <col min="5379" max="5379" width="16.140625" style="219" customWidth="1"/>
    <col min="5380" max="5383" width="12.28515625" style="219" customWidth="1"/>
    <col min="5384" max="5384" width="0" style="219" hidden="1" customWidth="1"/>
    <col min="5385" max="5632" width="9.140625" style="219"/>
    <col min="5633" max="5633" width="38.42578125" style="219" bestFit="1" customWidth="1"/>
    <col min="5634" max="5634" width="12.7109375" style="219" customWidth="1"/>
    <col min="5635" max="5635" width="16.140625" style="219" customWidth="1"/>
    <col min="5636" max="5639" width="12.28515625" style="219" customWidth="1"/>
    <col min="5640" max="5640" width="0" style="219" hidden="1" customWidth="1"/>
    <col min="5641" max="5888" width="9.140625" style="219"/>
    <col min="5889" max="5889" width="38.42578125" style="219" bestFit="1" customWidth="1"/>
    <col min="5890" max="5890" width="12.7109375" style="219" customWidth="1"/>
    <col min="5891" max="5891" width="16.140625" style="219" customWidth="1"/>
    <col min="5892" max="5895" width="12.28515625" style="219" customWidth="1"/>
    <col min="5896" max="5896" width="0" style="219" hidden="1" customWidth="1"/>
    <col min="5897" max="6144" width="9.140625" style="219"/>
    <col min="6145" max="6145" width="38.42578125" style="219" bestFit="1" customWidth="1"/>
    <col min="6146" max="6146" width="12.7109375" style="219" customWidth="1"/>
    <col min="6147" max="6147" width="16.140625" style="219" customWidth="1"/>
    <col min="6148" max="6151" width="12.28515625" style="219" customWidth="1"/>
    <col min="6152" max="6152" width="0" style="219" hidden="1" customWidth="1"/>
    <col min="6153" max="6400" width="9.140625" style="219"/>
    <col min="6401" max="6401" width="38.42578125" style="219" bestFit="1" customWidth="1"/>
    <col min="6402" max="6402" width="12.7109375" style="219" customWidth="1"/>
    <col min="6403" max="6403" width="16.140625" style="219" customWidth="1"/>
    <col min="6404" max="6407" width="12.28515625" style="219" customWidth="1"/>
    <col min="6408" max="6408" width="0" style="219" hidden="1" customWidth="1"/>
    <col min="6409" max="6656" width="9.140625" style="219"/>
    <col min="6657" max="6657" width="38.42578125" style="219" bestFit="1" customWidth="1"/>
    <col min="6658" max="6658" width="12.7109375" style="219" customWidth="1"/>
    <col min="6659" max="6659" width="16.140625" style="219" customWidth="1"/>
    <col min="6660" max="6663" width="12.28515625" style="219" customWidth="1"/>
    <col min="6664" max="6664" width="0" style="219" hidden="1" customWidth="1"/>
    <col min="6665" max="6912" width="9.140625" style="219"/>
    <col min="6913" max="6913" width="38.42578125" style="219" bestFit="1" customWidth="1"/>
    <col min="6914" max="6914" width="12.7109375" style="219" customWidth="1"/>
    <col min="6915" max="6915" width="16.140625" style="219" customWidth="1"/>
    <col min="6916" max="6919" width="12.28515625" style="219" customWidth="1"/>
    <col min="6920" max="6920" width="0" style="219" hidden="1" customWidth="1"/>
    <col min="6921" max="7168" width="9.140625" style="219"/>
    <col min="7169" max="7169" width="38.42578125" style="219" bestFit="1" customWidth="1"/>
    <col min="7170" max="7170" width="12.7109375" style="219" customWidth="1"/>
    <col min="7171" max="7171" width="16.140625" style="219" customWidth="1"/>
    <col min="7172" max="7175" width="12.28515625" style="219" customWidth="1"/>
    <col min="7176" max="7176" width="0" style="219" hidden="1" customWidth="1"/>
    <col min="7177" max="7424" width="9.140625" style="219"/>
    <col min="7425" max="7425" width="38.42578125" style="219" bestFit="1" customWidth="1"/>
    <col min="7426" max="7426" width="12.7109375" style="219" customWidth="1"/>
    <col min="7427" max="7427" width="16.140625" style="219" customWidth="1"/>
    <col min="7428" max="7431" width="12.28515625" style="219" customWidth="1"/>
    <col min="7432" max="7432" width="0" style="219" hidden="1" customWidth="1"/>
    <col min="7433" max="7680" width="9.140625" style="219"/>
    <col min="7681" max="7681" width="38.42578125" style="219" bestFit="1" customWidth="1"/>
    <col min="7682" max="7682" width="12.7109375" style="219" customWidth="1"/>
    <col min="7683" max="7683" width="16.140625" style="219" customWidth="1"/>
    <col min="7684" max="7687" width="12.28515625" style="219" customWidth="1"/>
    <col min="7688" max="7688" width="0" style="219" hidden="1" customWidth="1"/>
    <col min="7689" max="7936" width="9.140625" style="219"/>
    <col min="7937" max="7937" width="38.42578125" style="219" bestFit="1" customWidth="1"/>
    <col min="7938" max="7938" width="12.7109375" style="219" customWidth="1"/>
    <col min="7939" max="7939" width="16.140625" style="219" customWidth="1"/>
    <col min="7940" max="7943" width="12.28515625" style="219" customWidth="1"/>
    <col min="7944" max="7944" width="0" style="219" hidden="1" customWidth="1"/>
    <col min="7945" max="8192" width="9.140625" style="219"/>
    <col min="8193" max="8193" width="38.42578125" style="219" bestFit="1" customWidth="1"/>
    <col min="8194" max="8194" width="12.7109375" style="219" customWidth="1"/>
    <col min="8195" max="8195" width="16.140625" style="219" customWidth="1"/>
    <col min="8196" max="8199" width="12.28515625" style="219" customWidth="1"/>
    <col min="8200" max="8200" width="0" style="219" hidden="1" customWidth="1"/>
    <col min="8201" max="8448" width="9.140625" style="219"/>
    <col min="8449" max="8449" width="38.42578125" style="219" bestFit="1" customWidth="1"/>
    <col min="8450" max="8450" width="12.7109375" style="219" customWidth="1"/>
    <col min="8451" max="8451" width="16.140625" style="219" customWidth="1"/>
    <col min="8452" max="8455" width="12.28515625" style="219" customWidth="1"/>
    <col min="8456" max="8456" width="0" style="219" hidden="1" customWidth="1"/>
    <col min="8457" max="8704" width="9.140625" style="219"/>
    <col min="8705" max="8705" width="38.42578125" style="219" bestFit="1" customWidth="1"/>
    <col min="8706" max="8706" width="12.7109375" style="219" customWidth="1"/>
    <col min="8707" max="8707" width="16.140625" style="219" customWidth="1"/>
    <col min="8708" max="8711" width="12.28515625" style="219" customWidth="1"/>
    <col min="8712" max="8712" width="0" style="219" hidden="1" customWidth="1"/>
    <col min="8713" max="8960" width="9.140625" style="219"/>
    <col min="8961" max="8961" width="38.42578125" style="219" bestFit="1" customWidth="1"/>
    <col min="8962" max="8962" width="12.7109375" style="219" customWidth="1"/>
    <col min="8963" max="8963" width="16.140625" style="219" customWidth="1"/>
    <col min="8964" max="8967" width="12.28515625" style="219" customWidth="1"/>
    <col min="8968" max="8968" width="0" style="219" hidden="1" customWidth="1"/>
    <col min="8969" max="9216" width="9.140625" style="219"/>
    <col min="9217" max="9217" width="38.42578125" style="219" bestFit="1" customWidth="1"/>
    <col min="9218" max="9218" width="12.7109375" style="219" customWidth="1"/>
    <col min="9219" max="9219" width="16.140625" style="219" customWidth="1"/>
    <col min="9220" max="9223" width="12.28515625" style="219" customWidth="1"/>
    <col min="9224" max="9224" width="0" style="219" hidden="1" customWidth="1"/>
    <col min="9225" max="9472" width="9.140625" style="219"/>
    <col min="9473" max="9473" width="38.42578125" style="219" bestFit="1" customWidth="1"/>
    <col min="9474" max="9474" width="12.7109375" style="219" customWidth="1"/>
    <col min="9475" max="9475" width="16.140625" style="219" customWidth="1"/>
    <col min="9476" max="9479" width="12.28515625" style="219" customWidth="1"/>
    <col min="9480" max="9480" width="0" style="219" hidden="1" customWidth="1"/>
    <col min="9481" max="9728" width="9.140625" style="219"/>
    <col min="9729" max="9729" width="38.42578125" style="219" bestFit="1" customWidth="1"/>
    <col min="9730" max="9730" width="12.7109375" style="219" customWidth="1"/>
    <col min="9731" max="9731" width="16.140625" style="219" customWidth="1"/>
    <col min="9732" max="9735" width="12.28515625" style="219" customWidth="1"/>
    <col min="9736" max="9736" width="0" style="219" hidden="1" customWidth="1"/>
    <col min="9737" max="9984" width="9.140625" style="219"/>
    <col min="9985" max="9985" width="38.42578125" style="219" bestFit="1" customWidth="1"/>
    <col min="9986" max="9986" width="12.7109375" style="219" customWidth="1"/>
    <col min="9987" max="9987" width="16.140625" style="219" customWidth="1"/>
    <col min="9988" max="9991" width="12.28515625" style="219" customWidth="1"/>
    <col min="9992" max="9992" width="0" style="219" hidden="1" customWidth="1"/>
    <col min="9993" max="10240" width="9.140625" style="219"/>
    <col min="10241" max="10241" width="38.42578125" style="219" bestFit="1" customWidth="1"/>
    <col min="10242" max="10242" width="12.7109375" style="219" customWidth="1"/>
    <col min="10243" max="10243" width="16.140625" style="219" customWidth="1"/>
    <col min="10244" max="10247" width="12.28515625" style="219" customWidth="1"/>
    <col min="10248" max="10248" width="0" style="219" hidden="1" customWidth="1"/>
    <col min="10249" max="10496" width="9.140625" style="219"/>
    <col min="10497" max="10497" width="38.42578125" style="219" bestFit="1" customWidth="1"/>
    <col min="10498" max="10498" width="12.7109375" style="219" customWidth="1"/>
    <col min="10499" max="10499" width="16.140625" style="219" customWidth="1"/>
    <col min="10500" max="10503" width="12.28515625" style="219" customWidth="1"/>
    <col min="10504" max="10504" width="0" style="219" hidden="1" customWidth="1"/>
    <col min="10505" max="10752" width="9.140625" style="219"/>
    <col min="10753" max="10753" width="38.42578125" style="219" bestFit="1" customWidth="1"/>
    <col min="10754" max="10754" width="12.7109375" style="219" customWidth="1"/>
    <col min="10755" max="10755" width="16.140625" style="219" customWidth="1"/>
    <col min="10756" max="10759" width="12.28515625" style="219" customWidth="1"/>
    <col min="10760" max="10760" width="0" style="219" hidden="1" customWidth="1"/>
    <col min="10761" max="11008" width="9.140625" style="219"/>
    <col min="11009" max="11009" width="38.42578125" style="219" bestFit="1" customWidth="1"/>
    <col min="11010" max="11010" width="12.7109375" style="219" customWidth="1"/>
    <col min="11011" max="11011" width="16.140625" style="219" customWidth="1"/>
    <col min="11012" max="11015" width="12.28515625" style="219" customWidth="1"/>
    <col min="11016" max="11016" width="0" style="219" hidden="1" customWidth="1"/>
    <col min="11017" max="11264" width="9.140625" style="219"/>
    <col min="11265" max="11265" width="38.42578125" style="219" bestFit="1" customWidth="1"/>
    <col min="11266" max="11266" width="12.7109375" style="219" customWidth="1"/>
    <col min="11267" max="11267" width="16.140625" style="219" customWidth="1"/>
    <col min="11268" max="11271" width="12.28515625" style="219" customWidth="1"/>
    <col min="11272" max="11272" width="0" style="219" hidden="1" customWidth="1"/>
    <col min="11273" max="11520" width="9.140625" style="219"/>
    <col min="11521" max="11521" width="38.42578125" style="219" bestFit="1" customWidth="1"/>
    <col min="11522" max="11522" width="12.7109375" style="219" customWidth="1"/>
    <col min="11523" max="11523" width="16.140625" style="219" customWidth="1"/>
    <col min="11524" max="11527" width="12.28515625" style="219" customWidth="1"/>
    <col min="11528" max="11528" width="0" style="219" hidden="1" customWidth="1"/>
    <col min="11529" max="11776" width="9.140625" style="219"/>
    <col min="11777" max="11777" width="38.42578125" style="219" bestFit="1" customWidth="1"/>
    <col min="11778" max="11778" width="12.7109375" style="219" customWidth="1"/>
    <col min="11779" max="11779" width="16.140625" style="219" customWidth="1"/>
    <col min="11780" max="11783" width="12.28515625" style="219" customWidth="1"/>
    <col min="11784" max="11784" width="0" style="219" hidden="1" customWidth="1"/>
    <col min="11785" max="12032" width="9.140625" style="219"/>
    <col min="12033" max="12033" width="38.42578125" style="219" bestFit="1" customWidth="1"/>
    <col min="12034" max="12034" width="12.7109375" style="219" customWidth="1"/>
    <col min="12035" max="12035" width="16.140625" style="219" customWidth="1"/>
    <col min="12036" max="12039" width="12.28515625" style="219" customWidth="1"/>
    <col min="12040" max="12040" width="0" style="219" hidden="1" customWidth="1"/>
    <col min="12041" max="12288" width="9.140625" style="219"/>
    <col min="12289" max="12289" width="38.42578125" style="219" bestFit="1" customWidth="1"/>
    <col min="12290" max="12290" width="12.7109375" style="219" customWidth="1"/>
    <col min="12291" max="12291" width="16.140625" style="219" customWidth="1"/>
    <col min="12292" max="12295" width="12.28515625" style="219" customWidth="1"/>
    <col min="12296" max="12296" width="0" style="219" hidden="1" customWidth="1"/>
    <col min="12297" max="12544" width="9.140625" style="219"/>
    <col min="12545" max="12545" width="38.42578125" style="219" bestFit="1" customWidth="1"/>
    <col min="12546" max="12546" width="12.7109375" style="219" customWidth="1"/>
    <col min="12547" max="12547" width="16.140625" style="219" customWidth="1"/>
    <col min="12548" max="12551" width="12.28515625" style="219" customWidth="1"/>
    <col min="12552" max="12552" width="0" style="219" hidden="1" customWidth="1"/>
    <col min="12553" max="12800" width="9.140625" style="219"/>
    <col min="12801" max="12801" width="38.42578125" style="219" bestFit="1" customWidth="1"/>
    <col min="12802" max="12802" width="12.7109375" style="219" customWidth="1"/>
    <col min="12803" max="12803" width="16.140625" style="219" customWidth="1"/>
    <col min="12804" max="12807" width="12.28515625" style="219" customWidth="1"/>
    <col min="12808" max="12808" width="0" style="219" hidden="1" customWidth="1"/>
    <col min="12809" max="13056" width="9.140625" style="219"/>
    <col min="13057" max="13057" width="38.42578125" style="219" bestFit="1" customWidth="1"/>
    <col min="13058" max="13058" width="12.7109375" style="219" customWidth="1"/>
    <col min="13059" max="13059" width="16.140625" style="219" customWidth="1"/>
    <col min="13060" max="13063" width="12.28515625" style="219" customWidth="1"/>
    <col min="13064" max="13064" width="0" style="219" hidden="1" customWidth="1"/>
    <col min="13065" max="13312" width="9.140625" style="219"/>
    <col min="13313" max="13313" width="38.42578125" style="219" bestFit="1" customWidth="1"/>
    <col min="13314" max="13314" width="12.7109375" style="219" customWidth="1"/>
    <col min="13315" max="13315" width="16.140625" style="219" customWidth="1"/>
    <col min="13316" max="13319" width="12.28515625" style="219" customWidth="1"/>
    <col min="13320" max="13320" width="0" style="219" hidden="1" customWidth="1"/>
    <col min="13321" max="13568" width="9.140625" style="219"/>
    <col min="13569" max="13569" width="38.42578125" style="219" bestFit="1" customWidth="1"/>
    <col min="13570" max="13570" width="12.7109375" style="219" customWidth="1"/>
    <col min="13571" max="13571" width="16.140625" style="219" customWidth="1"/>
    <col min="13572" max="13575" width="12.28515625" style="219" customWidth="1"/>
    <col min="13576" max="13576" width="0" style="219" hidden="1" customWidth="1"/>
    <col min="13577" max="13824" width="9.140625" style="219"/>
    <col min="13825" max="13825" width="38.42578125" style="219" bestFit="1" customWidth="1"/>
    <col min="13826" max="13826" width="12.7109375" style="219" customWidth="1"/>
    <col min="13827" max="13827" width="16.140625" style="219" customWidth="1"/>
    <col min="13828" max="13831" width="12.28515625" style="219" customWidth="1"/>
    <col min="13832" max="13832" width="0" style="219" hidden="1" customWidth="1"/>
    <col min="13833" max="14080" width="9.140625" style="219"/>
    <col min="14081" max="14081" width="38.42578125" style="219" bestFit="1" customWidth="1"/>
    <col min="14082" max="14082" width="12.7109375" style="219" customWidth="1"/>
    <col min="14083" max="14083" width="16.140625" style="219" customWidth="1"/>
    <col min="14084" max="14087" width="12.28515625" style="219" customWidth="1"/>
    <col min="14088" max="14088" width="0" style="219" hidden="1" customWidth="1"/>
    <col min="14089" max="14336" width="9.140625" style="219"/>
    <col min="14337" max="14337" width="38.42578125" style="219" bestFit="1" customWidth="1"/>
    <col min="14338" max="14338" width="12.7109375" style="219" customWidth="1"/>
    <col min="14339" max="14339" width="16.140625" style="219" customWidth="1"/>
    <col min="14340" max="14343" width="12.28515625" style="219" customWidth="1"/>
    <col min="14344" max="14344" width="0" style="219" hidden="1" customWidth="1"/>
    <col min="14345" max="14592" width="9.140625" style="219"/>
    <col min="14593" max="14593" width="38.42578125" style="219" bestFit="1" customWidth="1"/>
    <col min="14594" max="14594" width="12.7109375" style="219" customWidth="1"/>
    <col min="14595" max="14595" width="16.140625" style="219" customWidth="1"/>
    <col min="14596" max="14599" width="12.28515625" style="219" customWidth="1"/>
    <col min="14600" max="14600" width="0" style="219" hidden="1" customWidth="1"/>
    <col min="14601" max="14848" width="9.140625" style="219"/>
    <col min="14849" max="14849" width="38.42578125" style="219" bestFit="1" customWidth="1"/>
    <col min="14850" max="14850" width="12.7109375" style="219" customWidth="1"/>
    <col min="14851" max="14851" width="16.140625" style="219" customWidth="1"/>
    <col min="14852" max="14855" width="12.28515625" style="219" customWidth="1"/>
    <col min="14856" max="14856" width="0" style="219" hidden="1" customWidth="1"/>
    <col min="14857" max="15104" width="9.140625" style="219"/>
    <col min="15105" max="15105" width="38.42578125" style="219" bestFit="1" customWidth="1"/>
    <col min="15106" max="15106" width="12.7109375" style="219" customWidth="1"/>
    <col min="15107" max="15107" width="16.140625" style="219" customWidth="1"/>
    <col min="15108" max="15111" width="12.28515625" style="219" customWidth="1"/>
    <col min="15112" max="15112" width="0" style="219" hidden="1" customWidth="1"/>
    <col min="15113" max="15360" width="9.140625" style="219"/>
    <col min="15361" max="15361" width="38.42578125" style="219" bestFit="1" customWidth="1"/>
    <col min="15362" max="15362" width="12.7109375" style="219" customWidth="1"/>
    <col min="15363" max="15363" width="16.140625" style="219" customWidth="1"/>
    <col min="15364" max="15367" width="12.28515625" style="219" customWidth="1"/>
    <col min="15368" max="15368" width="0" style="219" hidden="1" customWidth="1"/>
    <col min="15369" max="15616" width="9.140625" style="219"/>
    <col min="15617" max="15617" width="38.42578125" style="219" bestFit="1" customWidth="1"/>
    <col min="15618" max="15618" width="12.7109375" style="219" customWidth="1"/>
    <col min="15619" max="15619" width="16.140625" style="219" customWidth="1"/>
    <col min="15620" max="15623" width="12.28515625" style="219" customWidth="1"/>
    <col min="15624" max="15624" width="0" style="219" hidden="1" customWidth="1"/>
    <col min="15625" max="15872" width="9.140625" style="219"/>
    <col min="15873" max="15873" width="38.42578125" style="219" bestFit="1" customWidth="1"/>
    <col min="15874" max="15874" width="12.7109375" style="219" customWidth="1"/>
    <col min="15875" max="15875" width="16.140625" style="219" customWidth="1"/>
    <col min="15876" max="15879" width="12.28515625" style="219" customWidth="1"/>
    <col min="15880" max="15880" width="0" style="219" hidden="1" customWidth="1"/>
    <col min="15881" max="16128" width="9.140625" style="219"/>
    <col min="16129" max="16129" width="38.42578125" style="219" bestFit="1" customWidth="1"/>
    <col min="16130" max="16130" width="12.7109375" style="219" customWidth="1"/>
    <col min="16131" max="16131" width="16.140625" style="219" customWidth="1"/>
    <col min="16132" max="16135" width="12.28515625" style="219" customWidth="1"/>
    <col min="16136" max="16136" width="0" style="219" hidden="1" customWidth="1"/>
    <col min="16137" max="16384" width="9.140625" style="219"/>
  </cols>
  <sheetData>
    <row r="1" spans="1:14" s="223" customFormat="1" ht="31.5" x14ac:dyDescent="0.25">
      <c r="A1" s="440" t="s">
        <v>282</v>
      </c>
      <c r="B1" s="442" t="s">
        <v>345</v>
      </c>
      <c r="C1" s="443"/>
      <c r="D1" s="443"/>
      <c r="E1" s="443"/>
      <c r="F1" s="443"/>
      <c r="G1" s="444"/>
      <c r="H1" s="220" t="s">
        <v>287</v>
      </c>
    </row>
    <row r="2" spans="1:14" ht="15.75" customHeight="1" x14ac:dyDescent="0.2">
      <c r="A2" s="441"/>
      <c r="B2" s="333" t="s">
        <v>346</v>
      </c>
      <c r="C2" s="334" t="s">
        <v>347</v>
      </c>
      <c r="D2" s="321" t="s">
        <v>283</v>
      </c>
      <c r="E2" s="321" t="s">
        <v>284</v>
      </c>
      <c r="F2" s="321" t="s">
        <v>285</v>
      </c>
      <c r="G2" s="335" t="s">
        <v>286</v>
      </c>
      <c r="H2" s="221" t="s">
        <v>290</v>
      </c>
    </row>
    <row r="3" spans="1:14" x14ac:dyDescent="0.2">
      <c r="A3" s="264" t="s">
        <v>288</v>
      </c>
      <c r="B3" s="328" t="s">
        <v>289</v>
      </c>
      <c r="C3" s="265" t="s">
        <v>348</v>
      </c>
      <c r="D3" s="265" t="s">
        <v>290</v>
      </c>
      <c r="E3" s="265" t="s">
        <v>290</v>
      </c>
      <c r="F3" s="265" t="s">
        <v>290</v>
      </c>
      <c r="G3" s="332" t="s">
        <v>290</v>
      </c>
      <c r="H3" s="221" t="s">
        <v>290</v>
      </c>
    </row>
    <row r="4" spans="1:14" x14ac:dyDescent="0.2">
      <c r="A4" s="266" t="s">
        <v>291</v>
      </c>
      <c r="B4" s="329" t="s">
        <v>349</v>
      </c>
      <c r="C4" s="267" t="s">
        <v>349</v>
      </c>
      <c r="D4" s="265" t="s">
        <v>290</v>
      </c>
      <c r="E4" s="265" t="s">
        <v>290</v>
      </c>
      <c r="F4" s="265" t="s">
        <v>290</v>
      </c>
      <c r="G4" s="332" t="s">
        <v>290</v>
      </c>
      <c r="H4" s="221" t="s">
        <v>290</v>
      </c>
    </row>
    <row r="5" spans="1:14" x14ac:dyDescent="0.2">
      <c r="A5" s="264" t="s">
        <v>350</v>
      </c>
      <c r="B5" s="328" t="s">
        <v>164</v>
      </c>
      <c r="C5" s="265" t="s">
        <v>351</v>
      </c>
      <c r="D5" s="265" t="s">
        <v>290</v>
      </c>
      <c r="E5" s="265" t="s">
        <v>290</v>
      </c>
      <c r="F5" s="265" t="s">
        <v>290</v>
      </c>
      <c r="G5" s="332" t="s">
        <v>290</v>
      </c>
      <c r="H5" s="221" t="s">
        <v>290</v>
      </c>
    </row>
    <row r="6" spans="1:14" x14ac:dyDescent="0.2">
      <c r="A6" s="264" t="s">
        <v>292</v>
      </c>
      <c r="B6" s="330" t="s">
        <v>484</v>
      </c>
      <c r="C6" s="265" t="s">
        <v>352</v>
      </c>
      <c r="D6" s="265" t="s">
        <v>353</v>
      </c>
      <c r="E6" s="265" t="s">
        <v>290</v>
      </c>
      <c r="F6" s="265" t="s">
        <v>290</v>
      </c>
      <c r="G6" s="332" t="s">
        <v>290</v>
      </c>
      <c r="H6" s="221">
        <v>52201</v>
      </c>
    </row>
    <row r="7" spans="1:14" x14ac:dyDescent="0.2">
      <c r="A7" s="264" t="s">
        <v>293</v>
      </c>
      <c r="B7" s="328" t="s">
        <v>171</v>
      </c>
      <c r="C7" s="265" t="s">
        <v>352</v>
      </c>
      <c r="D7" s="265" t="s">
        <v>353</v>
      </c>
      <c r="E7" s="265" t="s">
        <v>290</v>
      </c>
      <c r="F7" s="265" t="s">
        <v>290</v>
      </c>
      <c r="G7" s="332" t="s">
        <v>290</v>
      </c>
      <c r="H7" s="221" t="s">
        <v>290</v>
      </c>
    </row>
    <row r="8" spans="1:14" ht="15" x14ac:dyDescent="0.25">
      <c r="A8" s="264" t="s">
        <v>294</v>
      </c>
      <c r="B8" s="328" t="s">
        <v>175</v>
      </c>
      <c r="C8" s="265" t="s">
        <v>352</v>
      </c>
      <c r="D8" s="265" t="s">
        <v>353</v>
      </c>
      <c r="E8" s="265" t="s">
        <v>290</v>
      </c>
      <c r="F8" s="265" t="s">
        <v>290</v>
      </c>
      <c r="G8" s="332" t="s">
        <v>354</v>
      </c>
      <c r="H8" s="221" t="s">
        <v>290</v>
      </c>
      <c r="N8" s="222"/>
    </row>
    <row r="9" spans="1:14" x14ac:dyDescent="0.2">
      <c r="A9" s="264" t="s">
        <v>295</v>
      </c>
      <c r="B9" s="328" t="s">
        <v>179</v>
      </c>
      <c r="C9" s="265" t="s">
        <v>355</v>
      </c>
      <c r="D9" s="265" t="s">
        <v>356</v>
      </c>
      <c r="E9" s="265" t="s">
        <v>290</v>
      </c>
      <c r="F9" s="265" t="s">
        <v>290</v>
      </c>
      <c r="G9" s="332" t="s">
        <v>290</v>
      </c>
      <c r="H9" s="221" t="s">
        <v>290</v>
      </c>
    </row>
    <row r="10" spans="1:14" x14ac:dyDescent="0.2">
      <c r="A10" s="264" t="s">
        <v>296</v>
      </c>
      <c r="B10" s="328" t="s">
        <v>183</v>
      </c>
      <c r="C10" s="265" t="s">
        <v>355</v>
      </c>
      <c r="D10" s="265" t="s">
        <v>356</v>
      </c>
      <c r="E10" s="265" t="s">
        <v>290</v>
      </c>
      <c r="F10" s="265" t="s">
        <v>290</v>
      </c>
      <c r="G10" s="332" t="s">
        <v>354</v>
      </c>
      <c r="H10" s="221">
        <v>52601</v>
      </c>
    </row>
    <row r="11" spans="1:14" x14ac:dyDescent="0.2">
      <c r="A11" s="264" t="s">
        <v>297</v>
      </c>
      <c r="B11" s="328" t="s">
        <v>185</v>
      </c>
      <c r="C11" s="265" t="s">
        <v>357</v>
      </c>
      <c r="D11" s="265" t="s">
        <v>358</v>
      </c>
      <c r="E11" s="265" t="s">
        <v>290</v>
      </c>
      <c r="F11" s="265" t="s">
        <v>290</v>
      </c>
      <c r="G11" s="332" t="s">
        <v>290</v>
      </c>
      <c r="H11" s="221" t="s">
        <v>290</v>
      </c>
    </row>
    <row r="12" spans="1:14" x14ac:dyDescent="0.2">
      <c r="A12" s="264" t="s">
        <v>298</v>
      </c>
      <c r="B12" s="328" t="s">
        <v>189</v>
      </c>
      <c r="C12" s="265" t="s">
        <v>357</v>
      </c>
      <c r="D12" s="265" t="s">
        <v>358</v>
      </c>
      <c r="E12" s="265" t="s">
        <v>290</v>
      </c>
      <c r="F12" s="265" t="s">
        <v>290</v>
      </c>
      <c r="G12" s="332" t="s">
        <v>354</v>
      </c>
      <c r="H12" s="221" t="s">
        <v>290</v>
      </c>
    </row>
    <row r="13" spans="1:14" x14ac:dyDescent="0.2">
      <c r="A13" s="264" t="s">
        <v>299</v>
      </c>
      <c r="B13" s="328" t="s">
        <v>191</v>
      </c>
      <c r="C13" s="265" t="s">
        <v>359</v>
      </c>
      <c r="D13" s="265" t="s">
        <v>360</v>
      </c>
      <c r="E13" s="265" t="s">
        <v>290</v>
      </c>
      <c r="F13" s="265" t="s">
        <v>290</v>
      </c>
      <c r="G13" s="332" t="s">
        <v>290</v>
      </c>
      <c r="H13" s="221" t="s">
        <v>290</v>
      </c>
    </row>
    <row r="14" spans="1:14" x14ac:dyDescent="0.2">
      <c r="A14" s="264" t="s">
        <v>300</v>
      </c>
      <c r="B14" s="328" t="s">
        <v>195</v>
      </c>
      <c r="C14" s="265" t="s">
        <v>359</v>
      </c>
      <c r="D14" s="265" t="s">
        <v>360</v>
      </c>
      <c r="E14" s="265" t="s">
        <v>290</v>
      </c>
      <c r="F14" s="265" t="s">
        <v>290</v>
      </c>
      <c r="G14" s="332" t="s">
        <v>354</v>
      </c>
      <c r="H14" s="221" t="s">
        <v>290</v>
      </c>
    </row>
    <row r="15" spans="1:14" x14ac:dyDescent="0.2">
      <c r="A15" s="264" t="s">
        <v>301</v>
      </c>
      <c r="B15" s="328" t="s">
        <v>200</v>
      </c>
      <c r="C15" s="265" t="s">
        <v>200</v>
      </c>
      <c r="D15" s="265" t="s">
        <v>360</v>
      </c>
      <c r="E15" s="265" t="s">
        <v>290</v>
      </c>
      <c r="F15" s="265" t="s">
        <v>290</v>
      </c>
      <c r="G15" s="332" t="s">
        <v>290</v>
      </c>
      <c r="H15" s="221" t="s">
        <v>290</v>
      </c>
    </row>
    <row r="16" spans="1:14" x14ac:dyDescent="0.2">
      <c r="A16" s="264" t="s">
        <v>361</v>
      </c>
      <c r="B16" s="328" t="s">
        <v>202</v>
      </c>
      <c r="C16" s="265" t="s">
        <v>362</v>
      </c>
      <c r="D16" s="265"/>
      <c r="E16" s="265" t="s">
        <v>290</v>
      </c>
      <c r="F16" s="265" t="s">
        <v>290</v>
      </c>
      <c r="G16" s="332" t="s">
        <v>290</v>
      </c>
      <c r="H16" s="221" t="s">
        <v>290</v>
      </c>
    </row>
    <row r="17" spans="1:8" x14ac:dyDescent="0.2">
      <c r="A17" s="264" t="s">
        <v>302</v>
      </c>
      <c r="B17" s="330" t="s">
        <v>483</v>
      </c>
      <c r="C17" s="265" t="s">
        <v>363</v>
      </c>
      <c r="D17" s="265" t="s">
        <v>364</v>
      </c>
      <c r="E17" s="265" t="s">
        <v>290</v>
      </c>
      <c r="F17" s="265" t="s">
        <v>290</v>
      </c>
      <c r="G17" s="332" t="s">
        <v>290</v>
      </c>
      <c r="H17" s="221" t="s">
        <v>290</v>
      </c>
    </row>
    <row r="18" spans="1:8" x14ac:dyDescent="0.2">
      <c r="A18" s="264" t="s">
        <v>303</v>
      </c>
      <c r="B18" s="328" t="s">
        <v>210</v>
      </c>
      <c r="C18" s="265" t="s">
        <v>363</v>
      </c>
      <c r="D18" s="265" t="s">
        <v>364</v>
      </c>
      <c r="E18" s="265" t="s">
        <v>290</v>
      </c>
      <c r="F18" s="265" t="s">
        <v>290</v>
      </c>
      <c r="G18" s="332" t="s">
        <v>290</v>
      </c>
      <c r="H18" s="221">
        <v>52201</v>
      </c>
    </row>
    <row r="19" spans="1:8" x14ac:dyDescent="0.2">
      <c r="A19" s="264" t="s">
        <v>304</v>
      </c>
      <c r="B19" s="328" t="s">
        <v>214</v>
      </c>
      <c r="C19" s="265" t="s">
        <v>363</v>
      </c>
      <c r="D19" s="265" t="s">
        <v>364</v>
      </c>
      <c r="E19" s="265" t="s">
        <v>290</v>
      </c>
      <c r="F19" s="265" t="s">
        <v>290</v>
      </c>
      <c r="G19" s="332" t="s">
        <v>365</v>
      </c>
      <c r="H19" s="221">
        <v>52201</v>
      </c>
    </row>
    <row r="20" spans="1:8" x14ac:dyDescent="0.2">
      <c r="A20" s="264" t="s">
        <v>305</v>
      </c>
      <c r="B20" s="328" t="s">
        <v>222</v>
      </c>
      <c r="C20" s="265" t="s">
        <v>366</v>
      </c>
      <c r="D20" s="265" t="s">
        <v>367</v>
      </c>
      <c r="E20" s="265" t="s">
        <v>290</v>
      </c>
      <c r="F20" s="265" t="s">
        <v>290</v>
      </c>
      <c r="G20" s="332" t="s">
        <v>290</v>
      </c>
      <c r="H20" s="221">
        <v>52201</v>
      </c>
    </row>
    <row r="21" spans="1:8" x14ac:dyDescent="0.2">
      <c r="A21" s="264" t="s">
        <v>306</v>
      </c>
      <c r="B21" s="328" t="s">
        <v>226</v>
      </c>
      <c r="C21" s="265" t="s">
        <v>366</v>
      </c>
      <c r="D21" s="265" t="s">
        <v>367</v>
      </c>
      <c r="E21" s="265" t="s">
        <v>290</v>
      </c>
      <c r="F21" s="265" t="s">
        <v>290</v>
      </c>
      <c r="G21" s="332" t="s">
        <v>365</v>
      </c>
      <c r="H21" s="221">
        <v>52201</v>
      </c>
    </row>
    <row r="22" spans="1:8" x14ac:dyDescent="0.2">
      <c r="A22" s="264" t="s">
        <v>307</v>
      </c>
      <c r="B22" s="328" t="s">
        <v>230</v>
      </c>
      <c r="C22" s="265" t="s">
        <v>368</v>
      </c>
      <c r="D22" s="265" t="s">
        <v>369</v>
      </c>
      <c r="E22" s="265" t="s">
        <v>290</v>
      </c>
      <c r="F22" s="265" t="s">
        <v>290</v>
      </c>
      <c r="G22" s="332" t="s">
        <v>290</v>
      </c>
      <c r="H22" s="221" t="s">
        <v>290</v>
      </c>
    </row>
    <row r="23" spans="1:8" x14ac:dyDescent="0.2">
      <c r="A23" s="264" t="s">
        <v>308</v>
      </c>
      <c r="B23" s="328" t="s">
        <v>234</v>
      </c>
      <c r="C23" s="265" t="s">
        <v>368</v>
      </c>
      <c r="D23" s="265" t="s">
        <v>369</v>
      </c>
      <c r="E23" s="265" t="s">
        <v>290</v>
      </c>
      <c r="F23" s="265" t="s">
        <v>290</v>
      </c>
      <c r="G23" s="332" t="s">
        <v>365</v>
      </c>
      <c r="H23" s="221" t="s">
        <v>290</v>
      </c>
    </row>
    <row r="24" spans="1:8" x14ac:dyDescent="0.2">
      <c r="A24" s="264" t="s">
        <v>309</v>
      </c>
      <c r="B24" s="328" t="s">
        <v>236</v>
      </c>
      <c r="C24" s="265" t="s">
        <v>370</v>
      </c>
      <c r="D24" s="265" t="s">
        <v>371</v>
      </c>
      <c r="E24" s="265" t="s">
        <v>290</v>
      </c>
      <c r="F24" s="265" t="s">
        <v>290</v>
      </c>
      <c r="G24" s="332" t="s">
        <v>290</v>
      </c>
      <c r="H24" s="221" t="s">
        <v>290</v>
      </c>
    </row>
    <row r="25" spans="1:8" x14ac:dyDescent="0.2">
      <c r="A25" s="264" t="s">
        <v>310</v>
      </c>
      <c r="B25" s="328" t="s">
        <v>239</v>
      </c>
      <c r="C25" s="265" t="s">
        <v>370</v>
      </c>
      <c r="D25" s="265" t="s">
        <v>371</v>
      </c>
      <c r="E25" s="265" t="s">
        <v>290</v>
      </c>
      <c r="F25" s="265" t="s">
        <v>290</v>
      </c>
      <c r="G25" s="332" t="s">
        <v>365</v>
      </c>
      <c r="H25" s="221" t="s">
        <v>290</v>
      </c>
    </row>
    <row r="26" spans="1:8" x14ac:dyDescent="0.2">
      <c r="A26" s="264" t="s">
        <v>372</v>
      </c>
      <c r="B26" s="328" t="s">
        <v>248</v>
      </c>
      <c r="C26" s="265" t="s">
        <v>373</v>
      </c>
      <c r="D26" s="265" t="s">
        <v>290</v>
      </c>
      <c r="E26" s="265" t="s">
        <v>290</v>
      </c>
      <c r="F26" s="265" t="s">
        <v>290</v>
      </c>
      <c r="G26" s="332" t="s">
        <v>290</v>
      </c>
      <c r="H26" s="221" t="s">
        <v>290</v>
      </c>
    </row>
    <row r="27" spans="1:8" x14ac:dyDescent="0.2">
      <c r="A27" s="264" t="s">
        <v>374</v>
      </c>
      <c r="B27" s="328" t="s">
        <v>375</v>
      </c>
      <c r="C27" s="265" t="s">
        <v>375</v>
      </c>
      <c r="D27" s="265" t="s">
        <v>376</v>
      </c>
      <c r="E27" s="265" t="s">
        <v>290</v>
      </c>
      <c r="F27" s="265" t="s">
        <v>290</v>
      </c>
      <c r="G27" s="332" t="s">
        <v>290</v>
      </c>
      <c r="H27" s="221" t="s">
        <v>290</v>
      </c>
    </row>
    <row r="28" spans="1:8" x14ac:dyDescent="0.2">
      <c r="A28" s="264" t="s">
        <v>377</v>
      </c>
      <c r="B28" s="328" t="s">
        <v>378</v>
      </c>
      <c r="C28" s="265" t="s">
        <v>379</v>
      </c>
      <c r="D28" s="265" t="s">
        <v>376</v>
      </c>
      <c r="E28" s="265" t="s">
        <v>290</v>
      </c>
      <c r="F28" s="265" t="s">
        <v>290</v>
      </c>
      <c r="G28" s="332" t="s">
        <v>290</v>
      </c>
      <c r="H28" s="221" t="s">
        <v>290</v>
      </c>
    </row>
    <row r="29" spans="1:8" x14ac:dyDescent="0.2">
      <c r="A29" s="264" t="s">
        <v>380</v>
      </c>
      <c r="B29" s="328" t="s">
        <v>375</v>
      </c>
      <c r="C29" s="265" t="s">
        <v>375</v>
      </c>
      <c r="D29" s="265" t="s">
        <v>376</v>
      </c>
      <c r="E29" s="265" t="s">
        <v>290</v>
      </c>
      <c r="F29" s="265" t="s">
        <v>290</v>
      </c>
      <c r="G29" s="332" t="s">
        <v>290</v>
      </c>
      <c r="H29" s="221" t="s">
        <v>290</v>
      </c>
    </row>
    <row r="30" spans="1:8" x14ac:dyDescent="0.2">
      <c r="A30" s="264" t="s">
        <v>381</v>
      </c>
      <c r="B30" s="328" t="s">
        <v>256</v>
      </c>
      <c r="C30" s="265" t="s">
        <v>379</v>
      </c>
      <c r="D30" s="265" t="s">
        <v>376</v>
      </c>
      <c r="E30" s="265" t="s">
        <v>290</v>
      </c>
      <c r="F30" s="265" t="s">
        <v>290</v>
      </c>
      <c r="G30" s="332" t="s">
        <v>290</v>
      </c>
      <c r="H30" s="221" t="s">
        <v>290</v>
      </c>
    </row>
    <row r="31" spans="1:8" x14ac:dyDescent="0.2">
      <c r="A31" s="264" t="s">
        <v>311</v>
      </c>
      <c r="B31" s="328" t="s">
        <v>258</v>
      </c>
      <c r="C31" s="265" t="s">
        <v>382</v>
      </c>
      <c r="D31" s="265" t="s">
        <v>383</v>
      </c>
      <c r="E31" s="265" t="s">
        <v>290</v>
      </c>
      <c r="F31" s="265" t="s">
        <v>290</v>
      </c>
      <c r="G31" s="332" t="s">
        <v>290</v>
      </c>
      <c r="H31" s="221" t="s">
        <v>290</v>
      </c>
    </row>
    <row r="32" spans="1:8" x14ac:dyDescent="0.2">
      <c r="A32" s="264" t="s">
        <v>312</v>
      </c>
      <c r="B32" s="328" t="s">
        <v>384</v>
      </c>
      <c r="C32" s="265" t="s">
        <v>384</v>
      </c>
      <c r="D32" s="265" t="s">
        <v>383</v>
      </c>
      <c r="E32" s="265" t="s">
        <v>290</v>
      </c>
      <c r="F32" s="265" t="s">
        <v>290</v>
      </c>
      <c r="G32" s="332" t="s">
        <v>290</v>
      </c>
      <c r="H32" s="221" t="s">
        <v>290</v>
      </c>
    </row>
    <row r="33" spans="1:8" x14ac:dyDescent="0.2">
      <c r="A33" s="264" t="s">
        <v>313</v>
      </c>
      <c r="B33" s="328" t="s">
        <v>266</v>
      </c>
      <c r="C33" s="265" t="s">
        <v>382</v>
      </c>
      <c r="D33" s="265" t="s">
        <v>383</v>
      </c>
      <c r="E33" s="265" t="s">
        <v>290</v>
      </c>
      <c r="F33" s="265" t="s">
        <v>290</v>
      </c>
      <c r="G33" s="332" t="s">
        <v>290</v>
      </c>
      <c r="H33" s="221" t="s">
        <v>290</v>
      </c>
    </row>
    <row r="34" spans="1:8" x14ac:dyDescent="0.2">
      <c r="A34" s="264" t="s">
        <v>314</v>
      </c>
      <c r="B34" s="328" t="s">
        <v>268</v>
      </c>
      <c r="C34" s="265" t="s">
        <v>385</v>
      </c>
      <c r="D34" s="265" t="s">
        <v>386</v>
      </c>
      <c r="E34" s="265" t="s">
        <v>290</v>
      </c>
      <c r="F34" s="265" t="s">
        <v>290</v>
      </c>
      <c r="G34" s="332" t="s">
        <v>290</v>
      </c>
      <c r="H34" s="221" t="s">
        <v>290</v>
      </c>
    </row>
    <row r="35" spans="1:8" x14ac:dyDescent="0.2">
      <c r="A35" s="264" t="s">
        <v>315</v>
      </c>
      <c r="B35" s="328" t="s">
        <v>270</v>
      </c>
      <c r="C35" s="265" t="s">
        <v>385</v>
      </c>
      <c r="D35" s="265" t="s">
        <v>386</v>
      </c>
      <c r="E35" s="265" t="s">
        <v>290</v>
      </c>
      <c r="F35" s="265" t="s">
        <v>290</v>
      </c>
      <c r="G35" s="332" t="s">
        <v>290</v>
      </c>
      <c r="H35" s="221" t="s">
        <v>290</v>
      </c>
    </row>
    <row r="36" spans="1:8" x14ac:dyDescent="0.2">
      <c r="A36" s="264" t="s">
        <v>387</v>
      </c>
      <c r="B36" s="328" t="s">
        <v>388</v>
      </c>
      <c r="C36" s="265" t="s">
        <v>388</v>
      </c>
      <c r="D36" s="265" t="s">
        <v>389</v>
      </c>
      <c r="E36" s="265" t="s">
        <v>290</v>
      </c>
      <c r="F36" s="265" t="s">
        <v>290</v>
      </c>
      <c r="G36" s="332" t="s">
        <v>290</v>
      </c>
      <c r="H36" s="221" t="s">
        <v>290</v>
      </c>
    </row>
    <row r="37" spans="1:8" x14ac:dyDescent="0.2">
      <c r="A37" s="264" t="s">
        <v>390</v>
      </c>
      <c r="B37" s="328" t="s">
        <v>277</v>
      </c>
      <c r="C37" s="265" t="s">
        <v>391</v>
      </c>
      <c r="D37" s="265" t="s">
        <v>389</v>
      </c>
      <c r="E37" s="265" t="s">
        <v>290</v>
      </c>
      <c r="F37" s="265" t="s">
        <v>290</v>
      </c>
      <c r="G37" s="332" t="s">
        <v>290</v>
      </c>
      <c r="H37" s="221" t="s">
        <v>290</v>
      </c>
    </row>
    <row r="38" spans="1:8" x14ac:dyDescent="0.2">
      <c r="A38" s="264" t="s">
        <v>316</v>
      </c>
      <c r="B38" s="328" t="s">
        <v>392</v>
      </c>
      <c r="C38" s="265" t="s">
        <v>392</v>
      </c>
      <c r="D38" s="265" t="s">
        <v>393</v>
      </c>
      <c r="E38" s="265" t="s">
        <v>290</v>
      </c>
      <c r="F38" s="265" t="s">
        <v>290</v>
      </c>
      <c r="G38" s="332" t="s">
        <v>290</v>
      </c>
      <c r="H38" s="221" t="s">
        <v>290</v>
      </c>
    </row>
    <row r="39" spans="1:8" x14ac:dyDescent="0.2">
      <c r="A39" s="264" t="s">
        <v>317</v>
      </c>
      <c r="B39" s="328" t="s">
        <v>281</v>
      </c>
      <c r="C39" s="265" t="s">
        <v>394</v>
      </c>
      <c r="D39" s="265" t="s">
        <v>393</v>
      </c>
      <c r="E39" s="265" t="s">
        <v>290</v>
      </c>
      <c r="F39" s="265" t="s">
        <v>290</v>
      </c>
      <c r="G39" s="332" t="s">
        <v>290</v>
      </c>
      <c r="H39" s="221" t="s">
        <v>290</v>
      </c>
    </row>
    <row r="40" spans="1:8" x14ac:dyDescent="0.2">
      <c r="A40" s="264" t="s">
        <v>395</v>
      </c>
      <c r="B40" s="328" t="s">
        <v>131</v>
      </c>
      <c r="C40" s="265" t="s">
        <v>396</v>
      </c>
      <c r="D40" s="265" t="s">
        <v>290</v>
      </c>
      <c r="E40" s="265" t="s">
        <v>290</v>
      </c>
      <c r="F40" s="265" t="s">
        <v>290</v>
      </c>
      <c r="G40" s="332" t="s">
        <v>290</v>
      </c>
      <c r="H40" s="221" t="s">
        <v>290</v>
      </c>
    </row>
    <row r="41" spans="1:8" x14ac:dyDescent="0.2">
      <c r="A41" s="264" t="s">
        <v>397</v>
      </c>
      <c r="B41" s="328" t="s">
        <v>398</v>
      </c>
      <c r="C41" s="265" t="s">
        <v>398</v>
      </c>
      <c r="D41" s="265" t="s">
        <v>399</v>
      </c>
      <c r="E41" s="265" t="s">
        <v>290</v>
      </c>
      <c r="F41" s="265" t="s">
        <v>290</v>
      </c>
      <c r="G41" s="332" t="s">
        <v>290</v>
      </c>
      <c r="H41" s="221" t="s">
        <v>290</v>
      </c>
    </row>
    <row r="42" spans="1:8" x14ac:dyDescent="0.2">
      <c r="A42" s="264" t="s">
        <v>318</v>
      </c>
      <c r="B42" s="328" t="s">
        <v>138</v>
      </c>
      <c r="C42" s="265" t="s">
        <v>400</v>
      </c>
      <c r="D42" s="265" t="s">
        <v>401</v>
      </c>
      <c r="E42" s="265" t="s">
        <v>290</v>
      </c>
      <c r="F42" s="265" t="s">
        <v>290</v>
      </c>
      <c r="G42" s="332" t="s">
        <v>290</v>
      </c>
      <c r="H42" s="221" t="s">
        <v>290</v>
      </c>
    </row>
    <row r="43" spans="1:8" x14ac:dyDescent="0.2">
      <c r="A43" s="264" t="s">
        <v>319</v>
      </c>
      <c r="B43" s="328" t="s">
        <v>402</v>
      </c>
      <c r="C43" s="265" t="s">
        <v>402</v>
      </c>
      <c r="D43" s="265" t="s">
        <v>401</v>
      </c>
      <c r="E43" s="265" t="s">
        <v>290</v>
      </c>
      <c r="F43" s="265" t="s">
        <v>290</v>
      </c>
      <c r="G43" s="332" t="s">
        <v>290</v>
      </c>
      <c r="H43" s="221" t="s">
        <v>290</v>
      </c>
    </row>
    <row r="44" spans="1:8" x14ac:dyDescent="0.2">
      <c r="A44" s="264" t="s">
        <v>320</v>
      </c>
      <c r="B44" s="328" t="s">
        <v>148</v>
      </c>
      <c r="C44" s="265" t="s">
        <v>400</v>
      </c>
      <c r="D44" s="265" t="s">
        <v>401</v>
      </c>
      <c r="E44" s="265" t="s">
        <v>290</v>
      </c>
      <c r="F44" s="265" t="s">
        <v>290</v>
      </c>
      <c r="G44" s="332" t="s">
        <v>290</v>
      </c>
      <c r="H44" s="221" t="s">
        <v>290</v>
      </c>
    </row>
    <row r="45" spans="1:8" x14ac:dyDescent="0.2">
      <c r="A45" s="264" t="s">
        <v>321</v>
      </c>
      <c r="B45" s="328" t="s">
        <v>398</v>
      </c>
      <c r="C45" s="265" t="s">
        <v>398</v>
      </c>
      <c r="D45" s="265" t="s">
        <v>399</v>
      </c>
      <c r="E45" s="265" t="s">
        <v>290</v>
      </c>
      <c r="F45" s="265" t="s">
        <v>290</v>
      </c>
      <c r="G45" s="332" t="s">
        <v>290</v>
      </c>
      <c r="H45" s="221">
        <v>52601</v>
      </c>
    </row>
    <row r="46" spans="1:8" x14ac:dyDescent="0.2">
      <c r="A46" s="264" t="s">
        <v>322</v>
      </c>
      <c r="B46" s="328" t="s">
        <v>160</v>
      </c>
      <c r="C46" s="265" t="s">
        <v>403</v>
      </c>
      <c r="D46" s="265" t="s">
        <v>399</v>
      </c>
      <c r="E46" s="265" t="s">
        <v>290</v>
      </c>
      <c r="F46" s="265" t="s">
        <v>290</v>
      </c>
      <c r="G46" s="332" t="s">
        <v>290</v>
      </c>
      <c r="H46" s="221">
        <v>52601</v>
      </c>
    </row>
    <row r="47" spans="1:8" x14ac:dyDescent="0.2">
      <c r="A47" s="264" t="s">
        <v>404</v>
      </c>
      <c r="B47" s="328" t="s">
        <v>165</v>
      </c>
      <c r="C47" s="265" t="s">
        <v>405</v>
      </c>
      <c r="D47" s="265" t="s">
        <v>290</v>
      </c>
      <c r="E47" s="265" t="s">
        <v>290</v>
      </c>
      <c r="F47" s="265" t="s">
        <v>290</v>
      </c>
      <c r="G47" s="332" t="s">
        <v>290</v>
      </c>
      <c r="H47" s="221">
        <v>52601</v>
      </c>
    </row>
    <row r="48" spans="1:8" x14ac:dyDescent="0.2">
      <c r="A48" s="264" t="s">
        <v>323</v>
      </c>
      <c r="B48" s="330" t="s">
        <v>485</v>
      </c>
      <c r="C48" s="265" t="s">
        <v>406</v>
      </c>
      <c r="D48" s="265" t="s">
        <v>407</v>
      </c>
      <c r="E48" s="265" t="s">
        <v>290</v>
      </c>
      <c r="F48" s="265" t="s">
        <v>290</v>
      </c>
      <c r="G48" s="332" t="s">
        <v>290</v>
      </c>
      <c r="H48" s="221">
        <v>52601</v>
      </c>
    </row>
    <row r="49" spans="1:8" x14ac:dyDescent="0.2">
      <c r="A49" s="264" t="s">
        <v>324</v>
      </c>
      <c r="B49" s="328" t="s">
        <v>173</v>
      </c>
      <c r="C49" s="265" t="s">
        <v>406</v>
      </c>
      <c r="D49" s="265" t="s">
        <v>407</v>
      </c>
      <c r="E49" s="265" t="s">
        <v>290</v>
      </c>
      <c r="F49" s="265" t="s">
        <v>290</v>
      </c>
      <c r="G49" s="332" t="s">
        <v>290</v>
      </c>
      <c r="H49" s="221" t="s">
        <v>290</v>
      </c>
    </row>
    <row r="50" spans="1:8" x14ac:dyDescent="0.2">
      <c r="A50" s="264" t="s">
        <v>325</v>
      </c>
      <c r="B50" s="328" t="s">
        <v>177</v>
      </c>
      <c r="C50" s="265" t="s">
        <v>406</v>
      </c>
      <c r="D50" s="265" t="s">
        <v>407</v>
      </c>
      <c r="E50" s="265" t="s">
        <v>290</v>
      </c>
      <c r="F50" s="265" t="s">
        <v>290</v>
      </c>
      <c r="G50" s="332" t="s">
        <v>290</v>
      </c>
      <c r="H50" s="221" t="s">
        <v>290</v>
      </c>
    </row>
    <row r="51" spans="1:8" x14ac:dyDescent="0.2">
      <c r="A51" s="264" t="s">
        <v>326</v>
      </c>
      <c r="B51" s="328" t="s">
        <v>181</v>
      </c>
      <c r="C51" s="265" t="s">
        <v>408</v>
      </c>
      <c r="D51" s="265" t="s">
        <v>409</v>
      </c>
      <c r="E51" s="265" t="s">
        <v>290</v>
      </c>
      <c r="F51" s="265" t="s">
        <v>290</v>
      </c>
      <c r="G51" s="332" t="s">
        <v>290</v>
      </c>
      <c r="H51" s="221">
        <v>52201</v>
      </c>
    </row>
    <row r="52" spans="1:8" x14ac:dyDescent="0.2">
      <c r="A52" s="264" t="s">
        <v>327</v>
      </c>
      <c r="B52" s="328" t="s">
        <v>187</v>
      </c>
      <c r="C52" s="265" t="s">
        <v>408</v>
      </c>
      <c r="D52" s="265" t="s">
        <v>409</v>
      </c>
      <c r="E52" s="265" t="s">
        <v>290</v>
      </c>
      <c r="F52" s="265" t="s">
        <v>290</v>
      </c>
      <c r="G52" s="332" t="s">
        <v>290</v>
      </c>
      <c r="H52" s="221" t="s">
        <v>290</v>
      </c>
    </row>
    <row r="53" spans="1:8" x14ac:dyDescent="0.2">
      <c r="A53" s="264" t="s">
        <v>328</v>
      </c>
      <c r="B53" s="328" t="s">
        <v>193</v>
      </c>
      <c r="C53" s="265" t="s">
        <v>410</v>
      </c>
      <c r="D53" s="265" t="s">
        <v>411</v>
      </c>
      <c r="E53" s="265" t="s">
        <v>290</v>
      </c>
      <c r="F53" s="265" t="s">
        <v>290</v>
      </c>
      <c r="G53" s="332" t="s">
        <v>290</v>
      </c>
      <c r="H53" s="221" t="s">
        <v>290</v>
      </c>
    </row>
    <row r="54" spans="1:8" x14ac:dyDescent="0.2">
      <c r="A54" s="264" t="s">
        <v>329</v>
      </c>
      <c r="B54" s="328" t="s">
        <v>197</v>
      </c>
      <c r="C54" s="265" t="s">
        <v>410</v>
      </c>
      <c r="D54" s="265" t="s">
        <v>411</v>
      </c>
      <c r="E54" s="265" t="s">
        <v>290</v>
      </c>
      <c r="F54" s="265" t="s">
        <v>290</v>
      </c>
      <c r="G54" s="332" t="s">
        <v>290</v>
      </c>
      <c r="H54" s="221" t="s">
        <v>290</v>
      </c>
    </row>
    <row r="55" spans="1:8" x14ac:dyDescent="0.2">
      <c r="A55" s="264" t="s">
        <v>412</v>
      </c>
      <c r="B55" s="328" t="s">
        <v>201</v>
      </c>
      <c r="C55" s="265" t="s">
        <v>413</v>
      </c>
      <c r="D55" s="265" t="s">
        <v>290</v>
      </c>
      <c r="E55" s="265" t="s">
        <v>290</v>
      </c>
      <c r="F55" s="265" t="s">
        <v>290</v>
      </c>
      <c r="G55" s="332" t="s">
        <v>290</v>
      </c>
      <c r="H55" s="221" t="s">
        <v>290</v>
      </c>
    </row>
    <row r="56" spans="1:8" x14ac:dyDescent="0.2">
      <c r="A56" s="264" t="s">
        <v>330</v>
      </c>
      <c r="B56" s="330" t="s">
        <v>482</v>
      </c>
      <c r="C56" s="265" t="s">
        <v>414</v>
      </c>
      <c r="D56" s="265" t="s">
        <v>415</v>
      </c>
      <c r="E56" s="265" t="s">
        <v>290</v>
      </c>
      <c r="F56" s="265" t="s">
        <v>290</v>
      </c>
      <c r="G56" s="332" t="s">
        <v>290</v>
      </c>
      <c r="H56" s="221" t="s">
        <v>290</v>
      </c>
    </row>
    <row r="57" spans="1:8" x14ac:dyDescent="0.2">
      <c r="A57" s="264" t="s">
        <v>331</v>
      </c>
      <c r="B57" s="328" t="s">
        <v>208</v>
      </c>
      <c r="C57" s="265" t="s">
        <v>416</v>
      </c>
      <c r="D57" s="265" t="s">
        <v>417</v>
      </c>
      <c r="E57" s="265" t="s">
        <v>290</v>
      </c>
      <c r="F57" s="265" t="s">
        <v>290</v>
      </c>
      <c r="G57" s="332" t="s">
        <v>290</v>
      </c>
      <c r="H57" s="221" t="s">
        <v>290</v>
      </c>
    </row>
    <row r="58" spans="1:8" x14ac:dyDescent="0.2">
      <c r="A58" s="264" t="s">
        <v>332</v>
      </c>
      <c r="B58" s="328" t="s">
        <v>212</v>
      </c>
      <c r="C58" s="265" t="s">
        <v>416</v>
      </c>
      <c r="D58" s="265" t="s">
        <v>417</v>
      </c>
      <c r="E58" s="265" t="s">
        <v>290</v>
      </c>
      <c r="F58" s="265" t="s">
        <v>290</v>
      </c>
      <c r="G58" s="332" t="s">
        <v>290</v>
      </c>
      <c r="H58" s="221" t="s">
        <v>290</v>
      </c>
    </row>
    <row r="59" spans="1:8" x14ac:dyDescent="0.2">
      <c r="A59" s="264" t="s">
        <v>333</v>
      </c>
      <c r="B59" s="328" t="s">
        <v>216</v>
      </c>
      <c r="C59" s="265" t="s">
        <v>418</v>
      </c>
      <c r="D59" s="265" t="s">
        <v>419</v>
      </c>
      <c r="E59" s="265" t="s">
        <v>290</v>
      </c>
      <c r="F59" s="265" t="s">
        <v>290</v>
      </c>
      <c r="G59" s="332" t="s">
        <v>290</v>
      </c>
      <c r="H59" s="221" t="s">
        <v>290</v>
      </c>
    </row>
    <row r="60" spans="1:8" x14ac:dyDescent="0.2">
      <c r="A60" s="264" t="s">
        <v>334</v>
      </c>
      <c r="B60" s="328" t="s">
        <v>220</v>
      </c>
      <c r="C60" s="265" t="s">
        <v>418</v>
      </c>
      <c r="D60" s="265" t="s">
        <v>419</v>
      </c>
      <c r="E60" s="265" t="s">
        <v>290</v>
      </c>
      <c r="F60" s="265" t="s">
        <v>290</v>
      </c>
      <c r="G60" s="332" t="s">
        <v>290</v>
      </c>
      <c r="H60" s="221" t="s">
        <v>290</v>
      </c>
    </row>
    <row r="61" spans="1:8" x14ac:dyDescent="0.2">
      <c r="A61" s="264" t="s">
        <v>335</v>
      </c>
      <c r="B61" s="328" t="s">
        <v>224</v>
      </c>
      <c r="C61" s="265" t="s">
        <v>414</v>
      </c>
      <c r="D61" s="265" t="s">
        <v>415</v>
      </c>
      <c r="E61" s="265" t="s">
        <v>290</v>
      </c>
      <c r="F61" s="265" t="s">
        <v>336</v>
      </c>
      <c r="G61" s="332" t="s">
        <v>290</v>
      </c>
      <c r="H61" s="221" t="s">
        <v>290</v>
      </c>
    </row>
    <row r="62" spans="1:8" x14ac:dyDescent="0.2">
      <c r="A62" s="264" t="s">
        <v>337</v>
      </c>
      <c r="B62" s="328" t="s">
        <v>228</v>
      </c>
      <c r="C62" s="265" t="s">
        <v>414</v>
      </c>
      <c r="D62" s="265" t="s">
        <v>415</v>
      </c>
      <c r="E62" s="265" t="s">
        <v>290</v>
      </c>
      <c r="F62" s="265" t="s">
        <v>336</v>
      </c>
      <c r="G62" s="332" t="s">
        <v>290</v>
      </c>
      <c r="H62" s="221" t="s">
        <v>290</v>
      </c>
    </row>
    <row r="63" spans="1:8" x14ac:dyDescent="0.2">
      <c r="A63" s="264" t="s">
        <v>338</v>
      </c>
      <c r="B63" s="328" t="s">
        <v>241</v>
      </c>
      <c r="C63" s="265" t="s">
        <v>420</v>
      </c>
      <c r="D63" s="265" t="s">
        <v>290</v>
      </c>
      <c r="E63" s="265" t="s">
        <v>290</v>
      </c>
      <c r="F63" s="265" t="s">
        <v>290</v>
      </c>
      <c r="G63" s="332" t="s">
        <v>290</v>
      </c>
      <c r="H63" s="221" t="s">
        <v>290</v>
      </c>
    </row>
    <row r="64" spans="1:8" x14ac:dyDescent="0.2">
      <c r="A64" s="264" t="s">
        <v>339</v>
      </c>
      <c r="B64" s="328" t="s">
        <v>244</v>
      </c>
      <c r="C64" s="265" t="s">
        <v>421</v>
      </c>
      <c r="D64" s="265" t="s">
        <v>422</v>
      </c>
      <c r="E64" s="265" t="s">
        <v>290</v>
      </c>
      <c r="F64" s="265" t="s">
        <v>290</v>
      </c>
      <c r="G64" s="332" t="s">
        <v>290</v>
      </c>
      <c r="H64" s="221" t="s">
        <v>290</v>
      </c>
    </row>
    <row r="65" spans="1:8" x14ac:dyDescent="0.2">
      <c r="A65" s="264" t="s">
        <v>340</v>
      </c>
      <c r="B65" s="328" t="s">
        <v>247</v>
      </c>
      <c r="C65" s="265" t="s">
        <v>423</v>
      </c>
      <c r="D65" s="265" t="s">
        <v>424</v>
      </c>
      <c r="E65" s="265" t="s">
        <v>290</v>
      </c>
      <c r="F65" s="265" t="s">
        <v>290</v>
      </c>
      <c r="G65" s="332" t="s">
        <v>290</v>
      </c>
      <c r="H65" s="221" t="s">
        <v>290</v>
      </c>
    </row>
    <row r="66" spans="1:8" x14ac:dyDescent="0.2">
      <c r="A66" s="264" t="s">
        <v>425</v>
      </c>
      <c r="B66" s="328" t="s">
        <v>426</v>
      </c>
      <c r="C66" s="265" t="s">
        <v>427</v>
      </c>
      <c r="D66" s="265" t="s">
        <v>290</v>
      </c>
      <c r="E66" s="265" t="s">
        <v>290</v>
      </c>
      <c r="F66" s="265" t="s">
        <v>290</v>
      </c>
      <c r="G66" s="332" t="s">
        <v>290</v>
      </c>
      <c r="H66" s="221" t="s">
        <v>290</v>
      </c>
    </row>
    <row r="67" spans="1:8" x14ac:dyDescent="0.2">
      <c r="A67" s="264" t="s">
        <v>428</v>
      </c>
      <c r="B67" s="328" t="s">
        <v>429</v>
      </c>
      <c r="C67" s="265" t="s">
        <v>429</v>
      </c>
      <c r="D67" s="265"/>
      <c r="E67" s="265"/>
      <c r="F67" s="265"/>
      <c r="G67" s="332"/>
      <c r="H67" s="221" t="s">
        <v>290</v>
      </c>
    </row>
    <row r="68" spans="1:8" x14ac:dyDescent="0.2">
      <c r="A68" s="264" t="s">
        <v>341</v>
      </c>
      <c r="B68" s="328" t="s">
        <v>158</v>
      </c>
      <c r="C68" s="265" t="s">
        <v>430</v>
      </c>
      <c r="D68" s="265"/>
      <c r="E68" s="265" t="s">
        <v>290</v>
      </c>
      <c r="F68" s="265" t="s">
        <v>290</v>
      </c>
      <c r="G68" s="332" t="s">
        <v>290</v>
      </c>
      <c r="H68" s="221" t="s">
        <v>290</v>
      </c>
    </row>
    <row r="69" spans="1:8" x14ac:dyDescent="0.2">
      <c r="A69" s="264" t="s">
        <v>342</v>
      </c>
      <c r="B69" s="328" t="s">
        <v>136</v>
      </c>
      <c r="C69" s="265" t="s">
        <v>431</v>
      </c>
      <c r="D69" s="265" t="s">
        <v>290</v>
      </c>
      <c r="E69" s="265" t="s">
        <v>290</v>
      </c>
      <c r="F69" s="265" t="s">
        <v>290</v>
      </c>
      <c r="G69" s="332" t="s">
        <v>290</v>
      </c>
      <c r="H69" s="221" t="s">
        <v>290</v>
      </c>
    </row>
    <row r="70" spans="1:8" x14ac:dyDescent="0.2">
      <c r="A70" s="264" t="s">
        <v>343</v>
      </c>
      <c r="B70" s="328" t="s">
        <v>432</v>
      </c>
      <c r="C70" s="265" t="s">
        <v>431</v>
      </c>
      <c r="D70" s="265" t="s">
        <v>290</v>
      </c>
      <c r="E70" s="265" t="s">
        <v>290</v>
      </c>
      <c r="F70" s="265" t="s">
        <v>290</v>
      </c>
      <c r="G70" s="332" t="s">
        <v>290</v>
      </c>
      <c r="H70" s="221" t="s">
        <v>290</v>
      </c>
    </row>
    <row r="71" spans="1:8" x14ac:dyDescent="0.2">
      <c r="A71" s="264" t="s">
        <v>344</v>
      </c>
      <c r="B71" s="328" t="s">
        <v>433</v>
      </c>
      <c r="C71" s="265" t="s">
        <v>433</v>
      </c>
      <c r="D71" s="265" t="s">
        <v>290</v>
      </c>
      <c r="E71" s="265" t="s">
        <v>290</v>
      </c>
      <c r="F71" s="265" t="s">
        <v>290</v>
      </c>
      <c r="G71" s="332" t="s">
        <v>290</v>
      </c>
      <c r="H71" s="221" t="s">
        <v>290</v>
      </c>
    </row>
    <row r="72" spans="1:8" x14ac:dyDescent="0.2">
      <c r="A72" s="268" t="s">
        <v>434</v>
      </c>
      <c r="B72" s="331" t="s">
        <v>435</v>
      </c>
      <c r="C72" s="269" t="s">
        <v>435</v>
      </c>
      <c r="D72" s="265" t="s">
        <v>290</v>
      </c>
      <c r="E72" s="265" t="s">
        <v>290</v>
      </c>
      <c r="F72" s="265" t="s">
        <v>290</v>
      </c>
      <c r="G72" s="332" t="s">
        <v>290</v>
      </c>
      <c r="H72" s="221" t="s">
        <v>290</v>
      </c>
    </row>
    <row r="73" spans="1:8" x14ac:dyDescent="0.2">
      <c r="A73" s="268" t="s">
        <v>436</v>
      </c>
      <c r="B73" s="331" t="s">
        <v>437</v>
      </c>
      <c r="C73" s="269" t="s">
        <v>437</v>
      </c>
      <c r="D73" s="265" t="s">
        <v>290</v>
      </c>
      <c r="E73" s="265" t="s">
        <v>290</v>
      </c>
      <c r="F73" s="265" t="s">
        <v>290</v>
      </c>
      <c r="G73" s="332" t="s">
        <v>290</v>
      </c>
      <c r="H73" s="221" t="s">
        <v>290</v>
      </c>
    </row>
    <row r="74" spans="1:8" x14ac:dyDescent="0.2">
      <c r="A74" s="268" t="s">
        <v>438</v>
      </c>
      <c r="B74" s="331" t="s">
        <v>439</v>
      </c>
      <c r="C74" s="269" t="s">
        <v>439</v>
      </c>
      <c r="D74" s="265" t="s">
        <v>290</v>
      </c>
      <c r="E74" s="265" t="s">
        <v>290</v>
      </c>
      <c r="F74" s="265" t="s">
        <v>290</v>
      </c>
      <c r="G74" s="332" t="s">
        <v>290</v>
      </c>
      <c r="H74" s="221" t="s">
        <v>290</v>
      </c>
    </row>
    <row r="75" spans="1:8" x14ac:dyDescent="0.2">
      <c r="A75" s="268" t="s">
        <v>440</v>
      </c>
      <c r="B75" s="331" t="s">
        <v>441</v>
      </c>
      <c r="C75" s="269" t="s">
        <v>441</v>
      </c>
      <c r="D75" s="265" t="s">
        <v>290</v>
      </c>
      <c r="E75" s="265" t="s">
        <v>290</v>
      </c>
      <c r="F75" s="265" t="s">
        <v>290</v>
      </c>
      <c r="G75" s="332" t="s">
        <v>290</v>
      </c>
      <c r="H75" s="221" t="s">
        <v>290</v>
      </c>
    </row>
    <row r="76" spans="1:8" x14ac:dyDescent="0.2">
      <c r="A76" s="268" t="s">
        <v>442</v>
      </c>
      <c r="B76" s="331" t="s">
        <v>443</v>
      </c>
      <c r="C76" s="269" t="s">
        <v>443</v>
      </c>
      <c r="D76" s="265" t="s">
        <v>290</v>
      </c>
      <c r="E76" s="265" t="s">
        <v>290</v>
      </c>
      <c r="F76" s="265" t="s">
        <v>290</v>
      </c>
      <c r="G76" s="332" t="s">
        <v>290</v>
      </c>
      <c r="H76" s="221" t="s">
        <v>290</v>
      </c>
    </row>
    <row r="77" spans="1:8" x14ac:dyDescent="0.2">
      <c r="A77" s="268" t="s">
        <v>444</v>
      </c>
      <c r="B77" s="331" t="s">
        <v>445</v>
      </c>
      <c r="C77" s="269" t="s">
        <v>445</v>
      </c>
      <c r="D77" s="265" t="s">
        <v>290</v>
      </c>
      <c r="E77" s="265" t="s">
        <v>290</v>
      </c>
      <c r="F77" s="265" t="s">
        <v>290</v>
      </c>
      <c r="G77" s="332" t="s">
        <v>290</v>
      </c>
      <c r="H77" s="221" t="s">
        <v>290</v>
      </c>
    </row>
    <row r="78" spans="1:8" x14ac:dyDescent="0.2">
      <c r="A78" s="268" t="s">
        <v>446</v>
      </c>
      <c r="B78" s="331" t="s">
        <v>447</v>
      </c>
      <c r="C78" s="269" t="s">
        <v>447</v>
      </c>
      <c r="D78" s="265" t="s">
        <v>290</v>
      </c>
      <c r="E78" s="265" t="s">
        <v>290</v>
      </c>
      <c r="F78" s="265" t="s">
        <v>290</v>
      </c>
      <c r="G78" s="332" t="s">
        <v>290</v>
      </c>
      <c r="H78" s="221" t="s">
        <v>290</v>
      </c>
    </row>
    <row r="79" spans="1:8" x14ac:dyDescent="0.2">
      <c r="A79" s="268" t="s">
        <v>448</v>
      </c>
      <c r="B79" s="331" t="s">
        <v>449</v>
      </c>
      <c r="C79" s="269" t="s">
        <v>449</v>
      </c>
      <c r="D79" s="265" t="s">
        <v>290</v>
      </c>
      <c r="E79" s="265" t="s">
        <v>290</v>
      </c>
      <c r="F79" s="265" t="s">
        <v>290</v>
      </c>
      <c r="G79" s="332" t="s">
        <v>290</v>
      </c>
      <c r="H79" s="221" t="s">
        <v>290</v>
      </c>
    </row>
    <row r="80" spans="1:8" x14ac:dyDescent="0.2">
      <c r="A80" s="268" t="s">
        <v>450</v>
      </c>
      <c r="B80" s="336" t="s">
        <v>451</v>
      </c>
      <c r="C80" s="337" t="s">
        <v>451</v>
      </c>
      <c r="D80" s="338" t="s">
        <v>290</v>
      </c>
      <c r="E80" s="338" t="s">
        <v>290</v>
      </c>
      <c r="F80" s="338" t="s">
        <v>290</v>
      </c>
      <c r="G80" s="339" t="s">
        <v>290</v>
      </c>
      <c r="H80" s="221" t="s">
        <v>290</v>
      </c>
    </row>
    <row r="81" spans="8:8" x14ac:dyDescent="0.2">
      <c r="H81" s="221" t="s">
        <v>290</v>
      </c>
    </row>
    <row r="82" spans="8:8" x14ac:dyDescent="0.2">
      <c r="H82" s="221" t="s">
        <v>290</v>
      </c>
    </row>
    <row r="83" spans="8:8" x14ac:dyDescent="0.2">
      <c r="H83" s="221" t="s">
        <v>290</v>
      </c>
    </row>
    <row r="84" spans="8:8" x14ac:dyDescent="0.2">
      <c r="H84" s="221" t="s">
        <v>290</v>
      </c>
    </row>
    <row r="85" spans="8:8" x14ac:dyDescent="0.2">
      <c r="H85" s="221" t="s">
        <v>290</v>
      </c>
    </row>
  </sheetData>
  <sheetProtection sheet="1" objects="1" scenarios="1"/>
  <mergeCells count="2">
    <mergeCell ref="A1:A2"/>
    <mergeCell ref="B1:G1"/>
  </mergeCells>
  <printOptions horizontalCentered="1"/>
  <pageMargins left="0.7" right="0.7" top="0.47" bottom="0.17" header="0.3" footer="0.22"/>
  <pageSetup scale="59" orientation="portrait" r:id="rId1"/>
  <headerFooter>
    <oddHeader>&amp;CFY 2019 Overtime Crosswalk</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AC45F35919BE46A1B6CAC309C072F5" ma:contentTypeVersion="8" ma:contentTypeDescription="Create a new document." ma:contentTypeScope="" ma:versionID="efa3d621b008c4a6bcbc9aced461692a">
  <xsd:schema xmlns:xsd="http://www.w3.org/2001/XMLSchema" xmlns:xs="http://www.w3.org/2001/XMLSchema" xmlns:p="http://schemas.microsoft.com/office/2006/metadata/properties" xmlns:ns3="9419d493-6183-45bc-bd66-60bf1af8006d" targetNamespace="http://schemas.microsoft.com/office/2006/metadata/properties" ma:root="true" ma:fieldsID="3cde0967290c5c933942952978a09be5" ns3:_="">
    <xsd:import namespace="9419d493-6183-45bc-bd66-60bf1af8006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19d493-6183-45bc-bd66-60bf1af80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1B90F-50F4-42BC-A084-937827C30590}">
  <ds:schemaRefs>
    <ds:schemaRef ds:uri="http://schemas.microsoft.com/sharepoint/v3/contenttype/forms"/>
  </ds:schemaRefs>
</ds:datastoreItem>
</file>

<file path=customXml/itemProps2.xml><?xml version="1.0" encoding="utf-8"?>
<ds:datastoreItem xmlns:ds="http://schemas.openxmlformats.org/officeDocument/2006/customXml" ds:itemID="{40820FB9-ED7F-4059-A7AF-817CE9FB4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19d493-6183-45bc-bd66-60bf1af800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6D1E7D-42BB-4DB6-B2A9-821C6E6DEA98}">
  <ds:schemaRefs>
    <ds:schemaRef ds:uri="http://schemas.microsoft.com/office/2006/metadata/properties"/>
    <ds:schemaRef ds:uri="9419d493-6183-45bc-bd66-60bf1af8006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THP-71A</vt:lpstr>
      <vt:lpstr>THP-71A (Cont.)</vt:lpstr>
      <vt:lpstr>THP-71 Standalone</vt:lpstr>
      <vt:lpstr>Region Crosswalk</vt:lpstr>
      <vt:lpstr>Overtime Crosswalk</vt:lpstr>
      <vt:lpstr>'THP-71 Standalone'!Print_Area</vt:lpstr>
      <vt:lpstr>'THP-71A'!Print_Area</vt:lpstr>
      <vt:lpstr>'THP-71A (Cont.)'!Print_Area</vt:lpstr>
    </vt:vector>
  </TitlesOfParts>
  <Company>TEXAS 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Ron</dc:creator>
  <cp:lastModifiedBy>Taylor, James</cp:lastModifiedBy>
  <cp:lastPrinted>2019-08-26T19:01:27Z</cp:lastPrinted>
  <dcterms:created xsi:type="dcterms:W3CDTF">2016-07-20T19:38:15Z</dcterms:created>
  <dcterms:modified xsi:type="dcterms:W3CDTF">2020-03-05T23:11:20Z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0x0101008DAC45F35919BE46A1B6CAC309C072F5</vt:lpwstr>
  </property>
</Properties>
</file>